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3CB56EE3-5002-4991-B773-C3C58F736063}" xr6:coauthVersionLast="43" xr6:coauthVersionMax="43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produits" sheetId="73" state="hidden" r:id="rId1"/>
    <sheet name="notice d'utilisation" sheetId="80" r:id="rId2"/>
    <sheet name="T1" sheetId="84" r:id="rId3"/>
    <sheet name="T2" sheetId="85" r:id="rId4"/>
    <sheet name="T3" sheetId="86" r:id="rId5"/>
    <sheet name="T4" sheetId="78" r:id="rId6"/>
    <sheet name="grille bu %" sheetId="59" state="hidden" r:id="rId7"/>
  </sheets>
  <definedNames>
    <definedName name="_xlnm._FilterDatabase" localSheetId="2" hidden="1">'T1'!$A$1:$P$26</definedName>
    <definedName name="_xlnm._FilterDatabase" localSheetId="3" hidden="1">'T2'!$A$1:$P$26</definedName>
    <definedName name="_xlnm._FilterDatabase" localSheetId="4" hidden="1">'T3'!$A$1:$P$26</definedName>
    <definedName name="_xlnm._FilterDatabase" localSheetId="5" hidden="1">'T4'!$A$2:$P$27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4" i="84" l="1"/>
  <c r="D123" i="84"/>
  <c r="D122" i="84"/>
  <c r="E107" i="84"/>
  <c r="E106" i="84"/>
  <c r="E105" i="84"/>
  <c r="C105" i="84"/>
  <c r="C106" i="84" s="1"/>
  <c r="E104" i="84"/>
  <c r="E103" i="84"/>
  <c r="H102" i="84"/>
  <c r="H104" i="84" s="1"/>
  <c r="C114" i="84" s="1"/>
  <c r="G102" i="84"/>
  <c r="G104" i="84" s="1"/>
  <c r="C113" i="84" s="1"/>
  <c r="F102" i="84"/>
  <c r="F104" i="84" s="1"/>
  <c r="C112" i="84" s="1"/>
  <c r="E102" i="84"/>
  <c r="E108" i="84" s="1"/>
  <c r="C104" i="84" s="1"/>
  <c r="C107" i="84" s="1"/>
  <c r="C102" i="84"/>
  <c r="M8" i="84"/>
  <c r="L8" i="84"/>
  <c r="O8" i="84" s="1"/>
  <c r="L7" i="84"/>
  <c r="M7" i="84" s="1"/>
  <c r="L6" i="84"/>
  <c r="O6" i="84" s="1"/>
  <c r="L5" i="84"/>
  <c r="M5" i="84" s="1"/>
  <c r="M4" i="84"/>
  <c r="L4" i="84"/>
  <c r="O4" i="84" s="1"/>
  <c r="L3" i="84"/>
  <c r="M3" i="84" s="1"/>
  <c r="D124" i="85"/>
  <c r="D123" i="85"/>
  <c r="D122" i="85"/>
  <c r="E107" i="85"/>
  <c r="E106" i="85"/>
  <c r="E105" i="85"/>
  <c r="C105" i="85"/>
  <c r="C106" i="85" s="1"/>
  <c r="E104" i="85"/>
  <c r="E103" i="85"/>
  <c r="H102" i="85"/>
  <c r="H104" i="85" s="1"/>
  <c r="C114" i="85" s="1"/>
  <c r="G102" i="85"/>
  <c r="G104" i="85" s="1"/>
  <c r="C113" i="85" s="1"/>
  <c r="F102" i="85"/>
  <c r="F104" i="85" s="1"/>
  <c r="C112" i="85" s="1"/>
  <c r="E102" i="85"/>
  <c r="C102" i="85"/>
  <c r="L8" i="85"/>
  <c r="M8" i="85" s="1"/>
  <c r="L7" i="85"/>
  <c r="O7" i="85" s="1"/>
  <c r="L6" i="85"/>
  <c r="M6" i="85" s="1"/>
  <c r="L5" i="85"/>
  <c r="O5" i="85" s="1"/>
  <c r="L4" i="85"/>
  <c r="M4" i="85" s="1"/>
  <c r="L3" i="85"/>
  <c r="D124" i="86"/>
  <c r="D123" i="86"/>
  <c r="D122" i="86"/>
  <c r="E107" i="86"/>
  <c r="E106" i="86"/>
  <c r="E105" i="86"/>
  <c r="C105" i="86"/>
  <c r="C106" i="86" s="1"/>
  <c r="E104" i="86"/>
  <c r="E103" i="86"/>
  <c r="H102" i="86"/>
  <c r="H104" i="86" s="1"/>
  <c r="C114" i="86" s="1"/>
  <c r="G102" i="86"/>
  <c r="G104" i="86" s="1"/>
  <c r="C113" i="86" s="1"/>
  <c r="F102" i="86"/>
  <c r="F104" i="86" s="1"/>
  <c r="C112" i="86" s="1"/>
  <c r="E102" i="86"/>
  <c r="E108" i="86" s="1"/>
  <c r="C102" i="86"/>
  <c r="L8" i="86"/>
  <c r="O8" i="86" s="1"/>
  <c r="L7" i="86"/>
  <c r="O7" i="86" s="1"/>
  <c r="L6" i="86"/>
  <c r="O6" i="86" s="1"/>
  <c r="M5" i="86"/>
  <c r="L5" i="86"/>
  <c r="O5" i="86" s="1"/>
  <c r="L4" i="86"/>
  <c r="M4" i="86" s="1"/>
  <c r="L3" i="86"/>
  <c r="O3" i="86" s="1"/>
  <c r="C105" i="78"/>
  <c r="M3" i="86" l="1"/>
  <c r="M7" i="86"/>
  <c r="C104" i="86"/>
  <c r="C107" i="86" s="1"/>
  <c r="E108" i="85"/>
  <c r="C104" i="85" s="1"/>
  <c r="C107" i="85" s="1"/>
  <c r="M6" i="84"/>
  <c r="C115" i="84"/>
  <c r="M7" i="85"/>
  <c r="M5" i="85"/>
  <c r="M3" i="85"/>
  <c r="O3" i="85" s="1"/>
  <c r="O3" i="84"/>
  <c r="O5" i="84"/>
  <c r="O7" i="84"/>
  <c r="C115" i="85"/>
  <c r="O4" i="85"/>
  <c r="O6" i="85"/>
  <c r="O8" i="85"/>
  <c r="C115" i="86"/>
  <c r="O4" i="86"/>
  <c r="L9" i="86" s="1"/>
  <c r="M6" i="86"/>
  <c r="M8" i="86"/>
  <c r="C108" i="86" l="1"/>
  <c r="C118" i="86" s="1"/>
  <c r="L9" i="85"/>
  <c r="C108" i="85" s="1"/>
  <c r="C118" i="85" s="1"/>
  <c r="L9" i="84"/>
  <c r="C108" i="84" s="1"/>
  <c r="C118" i="84" s="1"/>
  <c r="E107" i="78"/>
  <c r="E105" i="78"/>
  <c r="E104" i="78"/>
  <c r="E102" i="78" l="1"/>
  <c r="E103" i="78" l="1"/>
  <c r="E106" i="78"/>
  <c r="D124" i="78" l="1"/>
  <c r="D123" i="78"/>
  <c r="D122" i="78"/>
  <c r="C106" i="78"/>
  <c r="H102" i="78"/>
  <c r="H104" i="78" s="1"/>
  <c r="C114" i="78" s="1"/>
  <c r="G102" i="78"/>
  <c r="G104" i="78" s="1"/>
  <c r="C113" i="78" s="1"/>
  <c r="F102" i="78"/>
  <c r="F104" i="78" s="1"/>
  <c r="C112" i="78" s="1"/>
  <c r="C102" i="78"/>
  <c r="L8" i="78"/>
  <c r="L7" i="78"/>
  <c r="L6" i="78"/>
  <c r="L5" i="78"/>
  <c r="L4" i="78"/>
  <c r="L3" i="78"/>
  <c r="M4" i="78" l="1"/>
  <c r="O4" i="78" s="1"/>
  <c r="E108" i="78"/>
  <c r="C104" i="78" s="1"/>
  <c r="C115" i="78"/>
  <c r="M3" i="78"/>
  <c r="O3" i="78" s="1"/>
  <c r="M5" i="78"/>
  <c r="O5" i="78" s="1"/>
  <c r="M6" i="78"/>
  <c r="O6" i="78" s="1"/>
  <c r="M7" i="78"/>
  <c r="O7" i="78" s="1"/>
  <c r="M8" i="78"/>
  <c r="O8" i="78" s="1"/>
  <c r="L9" i="78" l="1"/>
  <c r="C107" i="78"/>
  <c r="C108" i="78" l="1"/>
  <c r="C118" i="7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GOSSE</author>
    <author>UTILISATEUR</author>
  </authors>
  <commentList>
    <comment ref="A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Mettre le nom du produit à l'aide du menu déroulant </t>
        </r>
      </text>
    </comment>
    <comment ref="B2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Mettre le </t>
        </r>
        <r>
          <rPr>
            <b/>
            <sz val="9"/>
            <color indexed="81"/>
            <rFont val="Tahoma"/>
            <family val="2"/>
          </rPr>
          <t>coclico</t>
        </r>
        <r>
          <rPr>
            <sz val="9"/>
            <color indexed="81"/>
            <rFont val="Tahoma"/>
            <family val="2"/>
          </rPr>
          <t xml:space="preserve"> du </t>
        </r>
        <r>
          <rPr>
            <u/>
            <sz val="9"/>
            <color indexed="81"/>
            <rFont val="Tahoma"/>
            <family val="2"/>
          </rPr>
          <t>contrat signé</t>
        </r>
      </text>
    </comment>
    <comment ref="C2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Copier le coclico lorsque le
</t>
        </r>
        <r>
          <rPr>
            <u/>
            <sz val="9"/>
            <color indexed="81"/>
            <rFont val="Tahoma"/>
            <family val="2"/>
          </rPr>
          <t xml:space="preserve">CA est facturé et est supérieur à 100€ au trimestre 
</t>
        </r>
      </text>
    </comment>
    <comment ref="E2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Mettre le nom de la BU concerné par le produit. Une couleur pour chaque  nom de BU apparait .
</t>
        </r>
      </text>
    </comment>
    <comment ref="F2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reportez le CA facturé </t>
        </r>
      </text>
    </comment>
    <comment ref="G2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
reportez le CA facturé </t>
        </r>
      </text>
    </comment>
    <comment ref="H2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
reportez le CA facturé </t>
        </r>
      </text>
    </comment>
    <comment ref="J3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
Mettre le montant de votre </t>
        </r>
        <r>
          <rPr>
            <b/>
            <sz val="9"/>
            <color indexed="81"/>
            <rFont val="Tahoma"/>
            <family val="2"/>
          </rPr>
          <t>objectif</t>
        </r>
        <r>
          <rPr>
            <sz val="9"/>
            <color indexed="81"/>
            <rFont val="Tahoma"/>
            <family val="2"/>
          </rPr>
          <t xml:space="preserve"> au trimestre pour chaque </t>
        </r>
        <r>
          <rPr>
            <b/>
            <sz val="9"/>
            <color indexed="81"/>
            <rFont val="Tahoma"/>
            <family val="2"/>
          </rPr>
          <t>BU de votre ZOE</t>
        </r>
        <r>
          <rPr>
            <sz val="9"/>
            <color indexed="81"/>
            <rFont val="Tahoma"/>
            <family val="2"/>
          </rPr>
          <t xml:space="preserve">
 (Voir sur votre feuillle d'objectif remise par votre mamager)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
Mettre le montant de votre </t>
        </r>
        <r>
          <rPr>
            <b/>
            <sz val="9"/>
            <color indexed="81"/>
            <rFont val="Tahoma"/>
            <family val="2"/>
          </rPr>
          <t>Réalisé</t>
        </r>
        <r>
          <rPr>
            <sz val="9"/>
            <color indexed="81"/>
            <rFont val="Tahoma"/>
            <family val="2"/>
          </rPr>
          <t xml:space="preserve"> au trimestre pour chaque</t>
        </r>
        <r>
          <rPr>
            <b/>
            <sz val="9"/>
            <color indexed="81"/>
            <rFont val="Tahoma"/>
            <family val="2"/>
          </rPr>
          <t xml:space="preserve"> BU de votre ZOE</t>
        </r>
        <r>
          <rPr>
            <sz val="9"/>
            <color indexed="81"/>
            <rFont val="Tahoma"/>
            <family val="2"/>
          </rPr>
          <t xml:space="preserve">
 (Voir sur votre feuillle d'objectif remise par votre mamager)</t>
        </r>
      </text>
    </comment>
    <comment ref="N3" authorId="0" shapeId="0" xr:uid="{00000000-0006-0000-0200-00000A000000}">
      <text>
        <r>
          <rPr>
            <sz val="9"/>
            <color indexed="81"/>
            <rFont val="Tahoma"/>
            <family val="2"/>
          </rPr>
          <t xml:space="preserve">Mettre le </t>
        </r>
        <r>
          <rPr>
            <b/>
            <sz val="9"/>
            <color indexed="81"/>
            <rFont val="Tahoma"/>
            <family val="2"/>
          </rPr>
          <t>montant de l'enveloppe trimestrielle (page 10 de la notice du commissionnement)</t>
        </r>
        <r>
          <rPr>
            <sz val="9"/>
            <color indexed="81"/>
            <rFont val="Tahoma"/>
            <family val="2"/>
          </rPr>
          <t>que vous pouvez toucher pour chaque BU</t>
        </r>
      </text>
    </comment>
    <comment ref="O3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
C'est le montant du commisionnement que vous allez toucher avec le coéfficient multiplicateur de surperformance</t>
        </r>
      </text>
    </comment>
    <comment ref="L9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
C'est le montant du commissionnement du  </t>
        </r>
        <r>
          <rPr>
            <b/>
            <sz val="9"/>
            <color indexed="81"/>
            <rFont val="Tahoma"/>
            <family val="2"/>
          </rPr>
          <t>TRO</t>
        </r>
        <r>
          <rPr>
            <sz val="9"/>
            <color indexed="81"/>
            <rFont val="Tahoma"/>
            <family val="2"/>
          </rPr>
          <t xml:space="preserve"> de </t>
        </r>
        <r>
          <rPr>
            <b/>
            <sz val="9"/>
            <color indexed="81"/>
            <rFont val="Tahoma"/>
            <family val="2"/>
          </rPr>
          <t>toutes vos BU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F102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Total du CA facturé à 1%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2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Total du CA facturé à 2%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2" authorId="1" shapeId="0" xr:uid="{00000000-0006-0000-0200-00000F000000}">
      <text>
        <r>
          <rPr>
            <sz val="9"/>
            <color indexed="81"/>
            <rFont val="Tahoma"/>
            <family val="2"/>
          </rPr>
          <t xml:space="preserve">total du CA facturé à 3%
</t>
        </r>
      </text>
    </comment>
    <comment ref="C104" authorId="1" shapeId="0" xr:uid="{00000000-0006-0000-0200-000010000000}">
      <text>
        <r>
          <rPr>
            <sz val="9"/>
            <color indexed="81"/>
            <rFont val="Tahoma"/>
            <charset val="1"/>
          </rPr>
          <t xml:space="preserve">Total marqueurs avec superformance selon les BU atteintes
</t>
        </r>
      </text>
    </comment>
    <comment ref="B105" authorId="0" shapeId="0" xr:uid="{00000000-0006-0000-0200-000011000000}">
      <text>
        <r>
          <rPr>
            <sz val="9"/>
            <color indexed="81"/>
            <rFont val="Tahoma"/>
            <family val="2"/>
          </rPr>
          <t>Indicateur:
montant de la surperformance recygo NEW</t>
        </r>
      </text>
    </comment>
    <comment ref="C105" authorId="0" shapeId="0" xr:uid="{00000000-0006-0000-0200-000012000000}">
      <text>
        <r>
          <rPr>
            <sz val="9"/>
            <color indexed="81"/>
            <rFont val="Tahoma"/>
            <family val="2"/>
          </rPr>
          <t xml:space="preserve"> nombre de contrat bénéficiant de la superformance Recygo NEW</t>
        </r>
      </text>
    </comment>
    <comment ref="C107" authorId="1" shapeId="0" xr:uid="{00000000-0006-0000-0200-000013000000}">
      <text>
        <r>
          <rPr>
            <sz val="9"/>
            <color indexed="81"/>
            <rFont val="Tahoma"/>
            <charset val="1"/>
          </rPr>
          <t xml:space="preserve">correspond au total des contrats news plus la superformance ainsi que la superformance RECYGO
</t>
        </r>
      </text>
    </comment>
    <comment ref="C108" authorId="1" shapeId="0" xr:uid="{00000000-0006-0000-0200-000014000000}">
      <text>
        <r>
          <rPr>
            <sz val="9"/>
            <color indexed="81"/>
            <rFont val="Tahoma"/>
            <charset val="1"/>
          </rPr>
          <t xml:space="preserve">Total commissionnement
</t>
        </r>
      </text>
    </comment>
    <comment ref="E108" authorId="1" shapeId="0" xr:uid="{00000000-0006-0000-0200-000015000000}">
      <text>
        <r>
          <rPr>
            <sz val="9"/>
            <color indexed="81"/>
            <rFont val="Tahoma"/>
            <family val="2"/>
          </rPr>
          <t xml:space="preserve">Total des  différentes BU, indicateur pour le calcul de la superformance,
</t>
        </r>
      </text>
    </comment>
    <comment ref="A109" authorId="0" shapeId="0" xr:uid="{00000000-0006-0000-0200-000016000000}">
      <text>
        <r>
          <rPr>
            <sz val="9"/>
            <color indexed="81"/>
            <rFont val="Tahoma"/>
            <family val="2"/>
          </rPr>
          <t>Indicateur: 
Prime au contrat New   . 
Ex : 25€ pour 1 ou 2 contrats NEW sur des   BU différentes</t>
        </r>
      </text>
    </comment>
    <comment ref="C116" authorId="0" shapeId="0" xr:uid="{00000000-0006-0000-0200-000017000000}">
      <text>
        <r>
          <rPr>
            <sz val="9"/>
            <color indexed="81"/>
            <rFont val="Tahoma"/>
            <family val="2"/>
          </rPr>
          <t xml:space="preserve">
Mettre le montant de votre part managériale. Ex : 100
</t>
        </r>
      </text>
    </comment>
    <comment ref="B122" authorId="0" shapeId="0" xr:uid="{00000000-0006-0000-0200-000018000000}">
      <text>
        <r>
          <rPr>
            <sz val="9"/>
            <color indexed="81"/>
            <rFont val="Tahoma"/>
            <family val="2"/>
          </rPr>
          <t xml:space="preserve">Outil d'aide pour calculer le pourcentage du CA généré par l'affaire New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GOSSE</author>
    <author>UTILISATEUR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Mettre le nom du produit à l'aide du menu déroulant 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
Mettre le </t>
        </r>
        <r>
          <rPr>
            <b/>
            <sz val="9"/>
            <color indexed="81"/>
            <rFont val="Tahoma"/>
            <family val="2"/>
          </rPr>
          <t>coclico</t>
        </r>
        <r>
          <rPr>
            <sz val="9"/>
            <color indexed="81"/>
            <rFont val="Tahoma"/>
            <family val="2"/>
          </rPr>
          <t xml:space="preserve"> du </t>
        </r>
        <r>
          <rPr>
            <u/>
            <sz val="9"/>
            <color indexed="81"/>
            <rFont val="Tahoma"/>
            <family val="2"/>
          </rPr>
          <t>contrat signé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Copier le coclico lorsque le
</t>
        </r>
        <r>
          <rPr>
            <u/>
            <sz val="9"/>
            <color indexed="81"/>
            <rFont val="Tahoma"/>
            <family val="2"/>
          </rPr>
          <t xml:space="preserve">CA est facturé et est supérieur à 100€ au trimestre 
</t>
        </r>
      </text>
    </comment>
    <comment ref="E2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
Mettre le nom de la BU concerné par le produit. Une couleur pour chaque  nom de BU apparait .
</t>
        </r>
      </text>
    </comment>
    <comment ref="F2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
reportez le CA facturé </t>
        </r>
      </text>
    </comment>
    <comment ref="G2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
reportez le CA facturé </t>
        </r>
      </text>
    </comment>
    <comment ref="H2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
reportez le CA facturé </t>
        </r>
      </text>
    </comment>
    <comment ref="J3" authorId="0" shapeId="0" xr:uid="{00000000-0006-0000-0300-000008000000}">
      <text>
        <r>
          <rPr>
            <sz val="9"/>
            <color indexed="81"/>
            <rFont val="Tahoma"/>
            <family val="2"/>
          </rPr>
          <t xml:space="preserve">
Mettre le montant de votre </t>
        </r>
        <r>
          <rPr>
            <b/>
            <sz val="9"/>
            <color indexed="81"/>
            <rFont val="Tahoma"/>
            <family val="2"/>
          </rPr>
          <t>objectif</t>
        </r>
        <r>
          <rPr>
            <sz val="9"/>
            <color indexed="81"/>
            <rFont val="Tahoma"/>
            <family val="2"/>
          </rPr>
          <t xml:space="preserve"> au trimestre pour chaque </t>
        </r>
        <r>
          <rPr>
            <b/>
            <sz val="9"/>
            <color indexed="81"/>
            <rFont val="Tahoma"/>
            <family val="2"/>
          </rPr>
          <t>BU de votre ZOE</t>
        </r>
        <r>
          <rPr>
            <sz val="9"/>
            <color indexed="81"/>
            <rFont val="Tahoma"/>
            <family val="2"/>
          </rPr>
          <t xml:space="preserve">
 (Voir sur votre feuillle d'objectif remise par votre mamager)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
Mettre le montant de votre </t>
        </r>
        <r>
          <rPr>
            <b/>
            <sz val="9"/>
            <color indexed="81"/>
            <rFont val="Tahoma"/>
            <family val="2"/>
          </rPr>
          <t>Réalisé</t>
        </r>
        <r>
          <rPr>
            <sz val="9"/>
            <color indexed="81"/>
            <rFont val="Tahoma"/>
            <family val="2"/>
          </rPr>
          <t xml:space="preserve"> au trimestre pour chaque</t>
        </r>
        <r>
          <rPr>
            <b/>
            <sz val="9"/>
            <color indexed="81"/>
            <rFont val="Tahoma"/>
            <family val="2"/>
          </rPr>
          <t xml:space="preserve"> BU de votre ZOE</t>
        </r>
        <r>
          <rPr>
            <sz val="9"/>
            <color indexed="81"/>
            <rFont val="Tahoma"/>
            <family val="2"/>
          </rPr>
          <t xml:space="preserve">
 (Voir sur votre feuillle d'objectif remise par votre mamager)</t>
        </r>
      </text>
    </comment>
    <comment ref="N3" authorId="0" shapeId="0" xr:uid="{00000000-0006-0000-0300-00000A000000}">
      <text>
        <r>
          <rPr>
            <sz val="9"/>
            <color indexed="81"/>
            <rFont val="Tahoma"/>
            <family val="2"/>
          </rPr>
          <t xml:space="preserve">Mettre le </t>
        </r>
        <r>
          <rPr>
            <b/>
            <sz val="9"/>
            <color indexed="81"/>
            <rFont val="Tahoma"/>
            <family val="2"/>
          </rPr>
          <t>montant de l'enveloppe trimestrielle (page 10 de la notice du commissionnement)</t>
        </r>
        <r>
          <rPr>
            <sz val="9"/>
            <color indexed="81"/>
            <rFont val="Tahoma"/>
            <family val="2"/>
          </rPr>
          <t>que vous pouvez toucher pour chaque BU</t>
        </r>
      </text>
    </comment>
    <comment ref="O3" authorId="0" shapeId="0" xr:uid="{00000000-0006-0000-0300-00000B000000}">
      <text>
        <r>
          <rPr>
            <sz val="9"/>
            <color indexed="81"/>
            <rFont val="Tahoma"/>
            <family val="2"/>
          </rPr>
          <t xml:space="preserve">
C'est le montant du commisionnement que vous allez toucher avec le coéfficient multiplicateur de surperformance</t>
        </r>
      </text>
    </comment>
    <comment ref="L9" authorId="0" shapeId="0" xr:uid="{00000000-0006-0000-0300-00000C000000}">
      <text>
        <r>
          <rPr>
            <sz val="9"/>
            <color indexed="81"/>
            <rFont val="Tahoma"/>
            <family val="2"/>
          </rPr>
          <t xml:space="preserve">
C'est le montant du commissionnement du  </t>
        </r>
        <r>
          <rPr>
            <b/>
            <sz val="9"/>
            <color indexed="81"/>
            <rFont val="Tahoma"/>
            <family val="2"/>
          </rPr>
          <t>TRO</t>
        </r>
        <r>
          <rPr>
            <sz val="9"/>
            <color indexed="81"/>
            <rFont val="Tahoma"/>
            <family val="2"/>
          </rPr>
          <t xml:space="preserve"> de </t>
        </r>
        <r>
          <rPr>
            <b/>
            <sz val="9"/>
            <color indexed="81"/>
            <rFont val="Tahoma"/>
            <family val="2"/>
          </rPr>
          <t>toutes vos BU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F102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Total du CA facturé à 1%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2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 xml:space="preserve">Total du CA facturé à 2%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2" authorId="1" shapeId="0" xr:uid="{00000000-0006-0000-0300-00000F000000}">
      <text>
        <r>
          <rPr>
            <sz val="9"/>
            <color indexed="81"/>
            <rFont val="Tahoma"/>
            <family val="2"/>
          </rPr>
          <t xml:space="preserve">total du CA facturé à 3%
</t>
        </r>
      </text>
    </comment>
    <comment ref="C104" authorId="1" shapeId="0" xr:uid="{00000000-0006-0000-0300-000010000000}">
      <text>
        <r>
          <rPr>
            <sz val="9"/>
            <color indexed="81"/>
            <rFont val="Tahoma"/>
            <charset val="1"/>
          </rPr>
          <t xml:space="preserve">Total marqueurs avec superformance selon les BU atteintes
</t>
        </r>
      </text>
    </comment>
    <comment ref="B105" authorId="0" shapeId="0" xr:uid="{00000000-0006-0000-0300-000011000000}">
      <text>
        <r>
          <rPr>
            <sz val="9"/>
            <color indexed="81"/>
            <rFont val="Tahoma"/>
            <family val="2"/>
          </rPr>
          <t>Indicateur:
montant de la surperformance recygo NEW</t>
        </r>
      </text>
    </comment>
    <comment ref="C105" authorId="0" shapeId="0" xr:uid="{00000000-0006-0000-0300-000012000000}">
      <text>
        <r>
          <rPr>
            <sz val="9"/>
            <color indexed="81"/>
            <rFont val="Tahoma"/>
            <family val="2"/>
          </rPr>
          <t xml:space="preserve"> nombre de contrat bénéficiant de la superformance Recygo NEW</t>
        </r>
      </text>
    </comment>
    <comment ref="C107" authorId="1" shapeId="0" xr:uid="{00000000-0006-0000-0300-000013000000}">
      <text>
        <r>
          <rPr>
            <sz val="9"/>
            <color indexed="81"/>
            <rFont val="Tahoma"/>
            <charset val="1"/>
          </rPr>
          <t xml:space="preserve">correspond au total des contrats news plus la superformance ainsi que la superformance RECYGO
</t>
        </r>
      </text>
    </comment>
    <comment ref="C108" authorId="1" shapeId="0" xr:uid="{00000000-0006-0000-0300-000014000000}">
      <text>
        <r>
          <rPr>
            <sz val="9"/>
            <color indexed="81"/>
            <rFont val="Tahoma"/>
            <charset val="1"/>
          </rPr>
          <t xml:space="preserve">Total commissionnement
</t>
        </r>
      </text>
    </comment>
    <comment ref="E108" authorId="1" shapeId="0" xr:uid="{00000000-0006-0000-0300-000015000000}">
      <text>
        <r>
          <rPr>
            <sz val="9"/>
            <color indexed="81"/>
            <rFont val="Tahoma"/>
            <family val="2"/>
          </rPr>
          <t xml:space="preserve">Total des  différentes BU, indicateur pour le calcul de la superformance,
</t>
        </r>
      </text>
    </comment>
    <comment ref="A109" authorId="0" shapeId="0" xr:uid="{00000000-0006-0000-0300-000016000000}">
      <text>
        <r>
          <rPr>
            <sz val="9"/>
            <color indexed="81"/>
            <rFont val="Tahoma"/>
            <family val="2"/>
          </rPr>
          <t>Indicateur: 
Prime au contrat New   . 
Ex : 25€ pour 1 ou 2 contrats NEW sur des   BU différentes</t>
        </r>
      </text>
    </comment>
    <comment ref="C116" authorId="0" shapeId="0" xr:uid="{00000000-0006-0000-0300-000017000000}">
      <text>
        <r>
          <rPr>
            <sz val="9"/>
            <color indexed="81"/>
            <rFont val="Tahoma"/>
            <family val="2"/>
          </rPr>
          <t xml:space="preserve">
Mettre le montant de votre part managériale. Ex : 100
</t>
        </r>
      </text>
    </comment>
    <comment ref="B122" authorId="0" shapeId="0" xr:uid="{00000000-0006-0000-0300-000018000000}">
      <text>
        <r>
          <rPr>
            <sz val="9"/>
            <color indexed="81"/>
            <rFont val="Tahoma"/>
            <family val="2"/>
          </rPr>
          <t xml:space="preserve">Outil d'aide pour calculer le pourcentage du CA généré par l'affaire New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GOSSE</author>
    <author>UTILISATEUR</author>
  </authors>
  <commentList>
    <comment ref="A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Mettre le nom du produit à l'aide du menu déroulant </t>
        </r>
      </text>
    </comment>
    <comment ref="B2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
Mettre le </t>
        </r>
        <r>
          <rPr>
            <b/>
            <sz val="9"/>
            <color indexed="81"/>
            <rFont val="Tahoma"/>
            <family val="2"/>
          </rPr>
          <t>coclico</t>
        </r>
        <r>
          <rPr>
            <sz val="9"/>
            <color indexed="81"/>
            <rFont val="Tahoma"/>
            <family val="2"/>
          </rPr>
          <t xml:space="preserve"> du </t>
        </r>
        <r>
          <rPr>
            <u/>
            <sz val="9"/>
            <color indexed="81"/>
            <rFont val="Tahoma"/>
            <family val="2"/>
          </rPr>
          <t>contrat signé</t>
        </r>
      </text>
    </comment>
    <comment ref="C2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Copier le coclico lorsque le
</t>
        </r>
        <r>
          <rPr>
            <u/>
            <sz val="9"/>
            <color indexed="81"/>
            <rFont val="Tahoma"/>
            <family val="2"/>
          </rPr>
          <t xml:space="preserve">CA est facturé et est supérieur à 100€ au trimestre 
</t>
        </r>
      </text>
    </comment>
    <comment ref="E2" authorId="0" shapeId="0" xr:uid="{00000000-0006-0000-0400-000004000000}">
      <text>
        <r>
          <rPr>
            <sz val="9"/>
            <color indexed="81"/>
            <rFont val="Tahoma"/>
            <family val="2"/>
          </rPr>
          <t xml:space="preserve">
Mettre le nom de la BU concerné par le produit. Une couleur pour chaque  nom de BU apparait .
</t>
        </r>
      </text>
    </comment>
    <comment ref="F2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
reportez le CA facturé </t>
        </r>
      </text>
    </comment>
    <comment ref="G2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
reportez le CA facturé </t>
        </r>
      </text>
    </comment>
    <comment ref="H2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
reportez le CA facturé </t>
        </r>
      </text>
    </comment>
    <comment ref="J3" authorId="0" shapeId="0" xr:uid="{00000000-0006-0000-0400-000008000000}">
      <text>
        <r>
          <rPr>
            <sz val="9"/>
            <color indexed="81"/>
            <rFont val="Tahoma"/>
            <family val="2"/>
          </rPr>
          <t xml:space="preserve">
Mettre le montant de votre </t>
        </r>
        <r>
          <rPr>
            <b/>
            <sz val="9"/>
            <color indexed="81"/>
            <rFont val="Tahoma"/>
            <family val="2"/>
          </rPr>
          <t>objectif</t>
        </r>
        <r>
          <rPr>
            <sz val="9"/>
            <color indexed="81"/>
            <rFont val="Tahoma"/>
            <family val="2"/>
          </rPr>
          <t xml:space="preserve"> au trimestre pour chaque </t>
        </r>
        <r>
          <rPr>
            <b/>
            <sz val="9"/>
            <color indexed="81"/>
            <rFont val="Tahoma"/>
            <family val="2"/>
          </rPr>
          <t>BU de votre ZOE</t>
        </r>
        <r>
          <rPr>
            <sz val="9"/>
            <color indexed="81"/>
            <rFont val="Tahoma"/>
            <family val="2"/>
          </rPr>
          <t xml:space="preserve">
 (Voir sur votre feuillle d'objectif remise par votre mamager)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
Mettre le montant de votre </t>
        </r>
        <r>
          <rPr>
            <b/>
            <sz val="9"/>
            <color indexed="81"/>
            <rFont val="Tahoma"/>
            <family val="2"/>
          </rPr>
          <t>Réalisé</t>
        </r>
        <r>
          <rPr>
            <sz val="9"/>
            <color indexed="81"/>
            <rFont val="Tahoma"/>
            <family val="2"/>
          </rPr>
          <t xml:space="preserve"> au trimestre pour chaque</t>
        </r>
        <r>
          <rPr>
            <b/>
            <sz val="9"/>
            <color indexed="81"/>
            <rFont val="Tahoma"/>
            <family val="2"/>
          </rPr>
          <t xml:space="preserve"> BU de votre ZOE</t>
        </r>
        <r>
          <rPr>
            <sz val="9"/>
            <color indexed="81"/>
            <rFont val="Tahoma"/>
            <family val="2"/>
          </rPr>
          <t xml:space="preserve">
 (Voir sur votre feuillle d'objectif remise par votre mamager)</t>
        </r>
      </text>
    </comment>
    <comment ref="N3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Mettre le </t>
        </r>
        <r>
          <rPr>
            <b/>
            <sz val="9"/>
            <color indexed="81"/>
            <rFont val="Tahoma"/>
            <family val="2"/>
          </rPr>
          <t>montant de l'enveloppe trimestrielle (page 10 de la notice du commissionnement)</t>
        </r>
        <r>
          <rPr>
            <sz val="9"/>
            <color indexed="81"/>
            <rFont val="Tahoma"/>
            <family val="2"/>
          </rPr>
          <t>que vous pouvez toucher pour chaque BU</t>
        </r>
      </text>
    </comment>
    <comment ref="O3" authorId="0" shapeId="0" xr:uid="{00000000-0006-0000-0400-00000B000000}">
      <text>
        <r>
          <rPr>
            <sz val="9"/>
            <color indexed="81"/>
            <rFont val="Tahoma"/>
            <family val="2"/>
          </rPr>
          <t xml:space="preserve">
C'est le montant du commisionnement que vous allez toucher avec le coéfficient multiplicateur de surperformance</t>
        </r>
      </text>
    </comment>
    <comment ref="L9" authorId="0" shapeId="0" xr:uid="{00000000-0006-0000-0400-00000C000000}">
      <text>
        <r>
          <rPr>
            <sz val="9"/>
            <color indexed="81"/>
            <rFont val="Tahoma"/>
            <family val="2"/>
          </rPr>
          <t xml:space="preserve">
C'est le montant du commissionnement du  </t>
        </r>
        <r>
          <rPr>
            <b/>
            <sz val="9"/>
            <color indexed="81"/>
            <rFont val="Tahoma"/>
            <family val="2"/>
          </rPr>
          <t>TRO</t>
        </r>
        <r>
          <rPr>
            <sz val="9"/>
            <color indexed="81"/>
            <rFont val="Tahoma"/>
            <family val="2"/>
          </rPr>
          <t xml:space="preserve"> de </t>
        </r>
        <r>
          <rPr>
            <b/>
            <sz val="9"/>
            <color indexed="81"/>
            <rFont val="Tahoma"/>
            <family val="2"/>
          </rPr>
          <t>toutes vos BU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F102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Total du CA facturé à 1%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2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 xml:space="preserve">Total du CA facturé à 2%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2" authorId="1" shapeId="0" xr:uid="{00000000-0006-0000-0400-00000F000000}">
      <text>
        <r>
          <rPr>
            <sz val="9"/>
            <color indexed="81"/>
            <rFont val="Tahoma"/>
            <family val="2"/>
          </rPr>
          <t xml:space="preserve">total du CA facturé à 3%
</t>
        </r>
      </text>
    </comment>
    <comment ref="C104" authorId="1" shapeId="0" xr:uid="{00000000-0006-0000-0400-000010000000}">
      <text>
        <r>
          <rPr>
            <sz val="9"/>
            <color indexed="81"/>
            <rFont val="Tahoma"/>
            <charset val="1"/>
          </rPr>
          <t xml:space="preserve">Total marqueurs avec superformance selon les BU atteintes
</t>
        </r>
      </text>
    </comment>
    <comment ref="B105" authorId="0" shapeId="0" xr:uid="{00000000-0006-0000-0400-000011000000}">
      <text>
        <r>
          <rPr>
            <sz val="9"/>
            <color indexed="81"/>
            <rFont val="Tahoma"/>
            <family val="2"/>
          </rPr>
          <t>Indicateur:
montant de la surperformance recygo NEW</t>
        </r>
      </text>
    </comment>
    <comment ref="C105" authorId="0" shapeId="0" xr:uid="{00000000-0006-0000-0400-000012000000}">
      <text>
        <r>
          <rPr>
            <sz val="9"/>
            <color indexed="81"/>
            <rFont val="Tahoma"/>
            <family val="2"/>
          </rPr>
          <t xml:space="preserve"> nombre de contrat bénéficiant de la superformance Recygo NEW</t>
        </r>
      </text>
    </comment>
    <comment ref="C107" authorId="1" shapeId="0" xr:uid="{00000000-0006-0000-0400-000013000000}">
      <text>
        <r>
          <rPr>
            <sz val="9"/>
            <color indexed="81"/>
            <rFont val="Tahoma"/>
            <charset val="1"/>
          </rPr>
          <t xml:space="preserve">correspond au total des contrats news plus la superformance ainsi que la superformance RECYGO
</t>
        </r>
      </text>
    </comment>
    <comment ref="C108" authorId="1" shapeId="0" xr:uid="{00000000-0006-0000-0400-000014000000}">
      <text>
        <r>
          <rPr>
            <sz val="9"/>
            <color indexed="81"/>
            <rFont val="Tahoma"/>
            <charset val="1"/>
          </rPr>
          <t xml:space="preserve">Total commissionnement
</t>
        </r>
      </text>
    </comment>
    <comment ref="E108" authorId="1" shapeId="0" xr:uid="{00000000-0006-0000-0400-000015000000}">
      <text>
        <r>
          <rPr>
            <sz val="9"/>
            <color indexed="81"/>
            <rFont val="Tahoma"/>
            <family val="2"/>
          </rPr>
          <t xml:space="preserve">Total des  différentes BU, indicateur pour le calcul de la superformance,
</t>
        </r>
      </text>
    </comment>
    <comment ref="A109" authorId="0" shapeId="0" xr:uid="{00000000-0006-0000-0400-000016000000}">
      <text>
        <r>
          <rPr>
            <sz val="9"/>
            <color indexed="81"/>
            <rFont val="Tahoma"/>
            <family val="2"/>
          </rPr>
          <t>Indicateur: 
Prime au contrat New   . 
Ex : 25€ pour 1 ou 2 contrats NEW sur des   BU différentes</t>
        </r>
      </text>
    </comment>
    <comment ref="C116" authorId="0" shapeId="0" xr:uid="{00000000-0006-0000-0400-000017000000}">
      <text>
        <r>
          <rPr>
            <sz val="9"/>
            <color indexed="81"/>
            <rFont val="Tahoma"/>
            <family val="2"/>
          </rPr>
          <t xml:space="preserve">
Mettre le montant de votre part managériale. Ex : 100
</t>
        </r>
      </text>
    </comment>
    <comment ref="B122" authorId="0" shapeId="0" xr:uid="{00000000-0006-0000-0400-000018000000}">
      <text>
        <r>
          <rPr>
            <sz val="9"/>
            <color indexed="81"/>
            <rFont val="Tahoma"/>
            <family val="2"/>
          </rPr>
          <t xml:space="preserve">Outil d'aide pour calculer le pourcentage du CA généré par l'affaire New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GOSSE</author>
    <author>UTILISATEUR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
Mettre le nom du produit à l'aide du menu déroulant 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Mettre le </t>
        </r>
        <r>
          <rPr>
            <b/>
            <sz val="9"/>
            <color indexed="81"/>
            <rFont val="Tahoma"/>
            <family val="2"/>
          </rPr>
          <t>coclico</t>
        </r>
        <r>
          <rPr>
            <sz val="9"/>
            <color indexed="81"/>
            <rFont val="Tahoma"/>
            <family val="2"/>
          </rPr>
          <t xml:space="preserve"> du </t>
        </r>
        <r>
          <rPr>
            <u/>
            <sz val="9"/>
            <color indexed="81"/>
            <rFont val="Tahoma"/>
            <family val="2"/>
          </rPr>
          <t>contrat signé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Copier le coclico lorsque le
</t>
        </r>
        <r>
          <rPr>
            <u/>
            <sz val="9"/>
            <color indexed="81"/>
            <rFont val="Tahoma"/>
            <family val="2"/>
          </rPr>
          <t xml:space="preserve">CA est facturé et est supérieur à 100€ au trimestre 
</t>
        </r>
      </text>
    </comment>
    <comment ref="E2" authorId="0" shapeId="0" xr:uid="{00000000-0006-0000-0500-000004000000}">
      <text>
        <r>
          <rPr>
            <sz val="9"/>
            <color indexed="81"/>
            <rFont val="Tahoma"/>
            <family val="2"/>
          </rPr>
          <t xml:space="preserve">
Mettre le nom de la BU concerné par le produit. Une couleur pour chaque  nom de BU apparait .
</t>
        </r>
      </text>
    </comment>
    <comment ref="F2" authorId="0" shapeId="0" xr:uid="{00000000-0006-0000-0500-000005000000}">
      <text>
        <r>
          <rPr>
            <sz val="9"/>
            <color indexed="81"/>
            <rFont val="Tahoma"/>
            <family val="2"/>
          </rPr>
          <t xml:space="preserve">
reportez le CA facturé </t>
        </r>
      </text>
    </comment>
    <comment ref="G2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
reportez le CA facturé </t>
        </r>
      </text>
    </comment>
    <comment ref="H2" authorId="0" shapeId="0" xr:uid="{00000000-0006-0000-0500-000007000000}">
      <text>
        <r>
          <rPr>
            <sz val="9"/>
            <color indexed="81"/>
            <rFont val="Tahoma"/>
            <family val="2"/>
          </rPr>
          <t xml:space="preserve">
reportez le CA facturé </t>
        </r>
      </text>
    </comment>
    <comment ref="J3" authorId="0" shapeId="0" xr:uid="{00000000-0006-0000-0500-000008000000}">
      <text>
        <r>
          <rPr>
            <sz val="9"/>
            <color indexed="81"/>
            <rFont val="Tahoma"/>
            <family val="2"/>
          </rPr>
          <t xml:space="preserve">
Mettre le montant de votre </t>
        </r>
        <r>
          <rPr>
            <b/>
            <sz val="9"/>
            <color indexed="81"/>
            <rFont val="Tahoma"/>
            <family val="2"/>
          </rPr>
          <t>objectif</t>
        </r>
        <r>
          <rPr>
            <sz val="9"/>
            <color indexed="81"/>
            <rFont val="Tahoma"/>
            <family val="2"/>
          </rPr>
          <t xml:space="preserve"> au trimestre pour chaque </t>
        </r>
        <r>
          <rPr>
            <b/>
            <sz val="9"/>
            <color indexed="81"/>
            <rFont val="Tahoma"/>
            <family val="2"/>
          </rPr>
          <t>BU de votre ZOE</t>
        </r>
        <r>
          <rPr>
            <sz val="9"/>
            <color indexed="81"/>
            <rFont val="Tahoma"/>
            <family val="2"/>
          </rPr>
          <t xml:space="preserve">
 (Voir sur votre feuillle d'objectif remise par votre mamager)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00000000-0006-0000-0500-000009000000}">
      <text>
        <r>
          <rPr>
            <sz val="9"/>
            <color indexed="81"/>
            <rFont val="Tahoma"/>
            <family val="2"/>
          </rPr>
          <t xml:space="preserve">
Mettre le montant de votre </t>
        </r>
        <r>
          <rPr>
            <b/>
            <sz val="9"/>
            <color indexed="81"/>
            <rFont val="Tahoma"/>
            <family val="2"/>
          </rPr>
          <t>Réalisé</t>
        </r>
        <r>
          <rPr>
            <sz val="9"/>
            <color indexed="81"/>
            <rFont val="Tahoma"/>
            <family val="2"/>
          </rPr>
          <t xml:space="preserve"> au trimestre pour chaque</t>
        </r>
        <r>
          <rPr>
            <b/>
            <sz val="9"/>
            <color indexed="81"/>
            <rFont val="Tahoma"/>
            <family val="2"/>
          </rPr>
          <t xml:space="preserve"> BU de votre ZOE</t>
        </r>
        <r>
          <rPr>
            <sz val="9"/>
            <color indexed="81"/>
            <rFont val="Tahoma"/>
            <family val="2"/>
          </rPr>
          <t xml:space="preserve">
 (Voir sur votre feuillle d'objectif remise par votre mamager)</t>
        </r>
      </text>
    </comment>
    <comment ref="N3" authorId="0" shapeId="0" xr:uid="{00000000-0006-0000-0500-00000A000000}">
      <text>
        <r>
          <rPr>
            <sz val="9"/>
            <color indexed="81"/>
            <rFont val="Tahoma"/>
            <family val="2"/>
          </rPr>
          <t xml:space="preserve">Mettre le </t>
        </r>
        <r>
          <rPr>
            <b/>
            <sz val="9"/>
            <color indexed="81"/>
            <rFont val="Tahoma"/>
            <family val="2"/>
          </rPr>
          <t>montant de l'enveloppe trimestrielle (page 10 de la notice du commissionnement)</t>
        </r>
        <r>
          <rPr>
            <sz val="9"/>
            <color indexed="81"/>
            <rFont val="Tahoma"/>
            <family val="2"/>
          </rPr>
          <t>que vous pouvez toucher pour chaque BU</t>
        </r>
      </text>
    </comment>
    <comment ref="O3" authorId="0" shapeId="0" xr:uid="{00000000-0006-0000-0500-00000B000000}">
      <text>
        <r>
          <rPr>
            <sz val="9"/>
            <color indexed="81"/>
            <rFont val="Tahoma"/>
            <family val="2"/>
          </rPr>
          <t xml:space="preserve">
C'est le montant du commisionnement que vous allez toucher avec le coéfficient multiplicateur de surperformance</t>
        </r>
      </text>
    </comment>
    <comment ref="L9" authorId="0" shapeId="0" xr:uid="{00000000-0006-0000-0500-00000C000000}">
      <text>
        <r>
          <rPr>
            <sz val="9"/>
            <color indexed="81"/>
            <rFont val="Tahoma"/>
            <family val="2"/>
          </rPr>
          <t xml:space="preserve">
C'est le montant du commissionnement du  </t>
        </r>
        <r>
          <rPr>
            <b/>
            <sz val="9"/>
            <color indexed="81"/>
            <rFont val="Tahoma"/>
            <family val="2"/>
          </rPr>
          <t>TRO</t>
        </r>
        <r>
          <rPr>
            <sz val="9"/>
            <color indexed="81"/>
            <rFont val="Tahoma"/>
            <family val="2"/>
          </rPr>
          <t xml:space="preserve"> de </t>
        </r>
        <r>
          <rPr>
            <b/>
            <sz val="9"/>
            <color indexed="81"/>
            <rFont val="Tahoma"/>
            <family val="2"/>
          </rPr>
          <t>toutes vos BU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F102" authorId="1" shapeId="0" xr:uid="{00000000-0006-0000-0500-00000D000000}">
      <text>
        <r>
          <rPr>
            <b/>
            <sz val="9"/>
            <color indexed="81"/>
            <rFont val="Tahoma"/>
            <family val="2"/>
          </rPr>
          <t>Total du CA facturé à 1%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2" authorId="1" shapeId="0" xr:uid="{00000000-0006-0000-0500-00000E000000}">
      <text>
        <r>
          <rPr>
            <b/>
            <sz val="9"/>
            <color indexed="81"/>
            <rFont val="Tahoma"/>
            <family val="2"/>
          </rPr>
          <t xml:space="preserve">Total du CA facturé à 2%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2" authorId="1" shapeId="0" xr:uid="{00000000-0006-0000-0500-00000F000000}">
      <text>
        <r>
          <rPr>
            <sz val="9"/>
            <color indexed="81"/>
            <rFont val="Tahoma"/>
            <family val="2"/>
          </rPr>
          <t xml:space="preserve">total du CA facturé à 3%
</t>
        </r>
      </text>
    </comment>
    <comment ref="C104" authorId="1" shapeId="0" xr:uid="{00000000-0006-0000-0500-000010000000}">
      <text>
        <r>
          <rPr>
            <sz val="9"/>
            <color indexed="81"/>
            <rFont val="Tahoma"/>
            <charset val="1"/>
          </rPr>
          <t xml:space="preserve">Total marqueurs avec superformance selon les BU atteintes
</t>
        </r>
      </text>
    </comment>
    <comment ref="B105" authorId="0" shapeId="0" xr:uid="{00000000-0006-0000-0500-000011000000}">
      <text>
        <r>
          <rPr>
            <sz val="9"/>
            <color indexed="81"/>
            <rFont val="Tahoma"/>
            <family val="2"/>
          </rPr>
          <t>Indicateur:
montant de la surperformance recygo NEW</t>
        </r>
      </text>
    </comment>
    <comment ref="C105" authorId="0" shapeId="0" xr:uid="{00000000-0006-0000-0500-000012000000}">
      <text>
        <r>
          <rPr>
            <sz val="9"/>
            <color indexed="81"/>
            <rFont val="Tahoma"/>
            <family val="2"/>
          </rPr>
          <t xml:space="preserve"> nombre de contrat bénéficiant de la superformance Recygo NEW</t>
        </r>
      </text>
    </comment>
    <comment ref="C107" authorId="1" shapeId="0" xr:uid="{00000000-0006-0000-0500-000013000000}">
      <text>
        <r>
          <rPr>
            <sz val="9"/>
            <color indexed="81"/>
            <rFont val="Tahoma"/>
            <charset val="1"/>
          </rPr>
          <t xml:space="preserve">correspond au total des contrats news plus la superformance ainsi que la superformance RECYGO
</t>
        </r>
      </text>
    </comment>
    <comment ref="C108" authorId="1" shapeId="0" xr:uid="{00000000-0006-0000-0500-000014000000}">
      <text>
        <r>
          <rPr>
            <sz val="9"/>
            <color indexed="81"/>
            <rFont val="Tahoma"/>
            <charset val="1"/>
          </rPr>
          <t xml:space="preserve">Total commissionnement
</t>
        </r>
      </text>
    </comment>
    <comment ref="E108" authorId="1" shapeId="0" xr:uid="{00000000-0006-0000-0500-000015000000}">
      <text>
        <r>
          <rPr>
            <sz val="9"/>
            <color indexed="81"/>
            <rFont val="Tahoma"/>
            <family val="2"/>
          </rPr>
          <t xml:space="preserve">Total des  différentes BU, indicateur pour le calcul de la superformance,
</t>
        </r>
      </text>
    </comment>
    <comment ref="A109" authorId="0" shapeId="0" xr:uid="{00000000-0006-0000-0500-000016000000}">
      <text>
        <r>
          <rPr>
            <sz val="9"/>
            <color indexed="81"/>
            <rFont val="Tahoma"/>
            <family val="2"/>
          </rPr>
          <t>Indicateur: 
Prime au contrat New   . 
Ex : 25€ pour 1 ou 2 contrats NEW sur des   BU différentes</t>
        </r>
      </text>
    </comment>
    <comment ref="C116" authorId="0" shapeId="0" xr:uid="{00000000-0006-0000-0500-000017000000}">
      <text>
        <r>
          <rPr>
            <sz val="9"/>
            <color indexed="81"/>
            <rFont val="Tahoma"/>
            <family val="2"/>
          </rPr>
          <t xml:space="preserve">
Mettre le montant de votre part managériale. Ex : 100
</t>
        </r>
      </text>
    </comment>
    <comment ref="B122" authorId="0" shapeId="0" xr:uid="{00000000-0006-0000-0500-000018000000}">
      <text>
        <r>
          <rPr>
            <sz val="9"/>
            <color indexed="81"/>
            <rFont val="Tahoma"/>
            <family val="2"/>
          </rPr>
          <t xml:space="preserve">Outil d'aide pour calculer le pourcentage du CA généré par l'affaire New 
</t>
        </r>
      </text>
    </comment>
  </commentList>
</comments>
</file>

<file path=xl/sharedStrings.xml><?xml version="1.0" encoding="utf-8"?>
<sst xmlns="http://schemas.openxmlformats.org/spreadsheetml/2006/main" count="292" uniqueCount="114">
  <si>
    <t>IP</t>
  </si>
  <si>
    <t>PAP</t>
  </si>
  <si>
    <t>LRE</t>
  </si>
  <si>
    <t>BU NOUVEAUX SERVICES</t>
  </si>
  <si>
    <t>BU INTERNATIONAL</t>
  </si>
  <si>
    <t>BU MEDIA RELATIONNEL</t>
  </si>
  <si>
    <t>BU DOCAPOST</t>
  </si>
  <si>
    <t>BU COURRIER</t>
  </si>
  <si>
    <t>BU COLIS ET LOGISTIQUE</t>
  </si>
  <si>
    <t>coef</t>
  </si>
  <si>
    <t xml:space="preserve">COCLICO </t>
  </si>
  <si>
    <t>Nom de la BU</t>
  </si>
  <si>
    <t>Objectif Trimestre</t>
  </si>
  <si>
    <t>Réalisé Trimestre</t>
  </si>
  <si>
    <t>%</t>
  </si>
  <si>
    <t xml:space="preserve">Total COM TRO BU </t>
  </si>
  <si>
    <t>Part managériale</t>
  </si>
  <si>
    <t>TOTAUX  COMM T</t>
  </si>
  <si>
    <t>Total marqueurs NEW  + BU</t>
  </si>
  <si>
    <t>COEF</t>
  </si>
  <si>
    <t>PRODUITS</t>
  </si>
  <si>
    <t>Destineo</t>
  </si>
  <si>
    <t>Destineo inter</t>
  </si>
  <si>
    <t>Postréponse</t>
  </si>
  <si>
    <t>Affranchigo forfait</t>
  </si>
  <si>
    <t>Affranchigo lib</t>
  </si>
  <si>
    <t>Viapost</t>
  </si>
  <si>
    <t>123 palettes</t>
  </si>
  <si>
    <t>Proxy data</t>
  </si>
  <si>
    <t>Ecopli en nombre</t>
  </si>
  <si>
    <t>Lettre en nombre</t>
  </si>
  <si>
    <t>Collecte</t>
  </si>
  <si>
    <t>Remise</t>
  </si>
  <si>
    <t>Corem</t>
  </si>
  <si>
    <t>Colissimo national</t>
  </si>
  <si>
    <t>Colissimo inter</t>
  </si>
  <si>
    <t>Chronopost national</t>
  </si>
  <si>
    <t>Chronopost inter</t>
  </si>
  <si>
    <t>Data</t>
  </si>
  <si>
    <t>Maileva</t>
  </si>
  <si>
    <t>Delivengo easy</t>
  </si>
  <si>
    <t>Retour vote</t>
  </si>
  <si>
    <t>Recygo</t>
  </si>
  <si>
    <t>Exigo</t>
  </si>
  <si>
    <t>Sqool</t>
  </si>
  <si>
    <t>Montant du commissionnement  des BU</t>
  </si>
  <si>
    <t>Nouveaux services</t>
  </si>
  <si>
    <t>Total marqueurs NEW</t>
  </si>
  <si>
    <t>BU</t>
  </si>
  <si>
    <t>BU Courrier Relationnel</t>
  </si>
  <si>
    <t>BU Média Relationnel</t>
  </si>
  <si>
    <t>BU Nouveaux Services</t>
  </si>
  <si>
    <t>BU International</t>
  </si>
  <si>
    <t>BU Docapost</t>
  </si>
  <si>
    <t>BU Colis</t>
  </si>
  <si>
    <t>CLIENT</t>
  </si>
  <si>
    <t>Total Recygo (sup)</t>
  </si>
  <si>
    <t>CA FACTURÉ  1% colis + maileva)</t>
  </si>
  <si>
    <t>CA FACTURÉ  3% (recygo- proxy)</t>
  </si>
  <si>
    <t>CA FACTURÉ  2% (courrier MD  et INTER)</t>
  </si>
  <si>
    <t xml:space="preserve"> Total CA FACTURÉ %</t>
  </si>
  <si>
    <t>CA FACTURÉ  1% (colis + maileva)</t>
  </si>
  <si>
    <t>montant</t>
  </si>
  <si>
    <t>CA facturé 1%</t>
  </si>
  <si>
    <t>CA facturé 2%</t>
  </si>
  <si>
    <t>CA facturé 3%</t>
  </si>
  <si>
    <t>So catalogue</t>
  </si>
  <si>
    <t>REN</t>
  </si>
  <si>
    <t>OP SIGNEE RCE /RDS sans ma création</t>
  </si>
  <si>
    <t>offre inter</t>
  </si>
  <si>
    <t>inferieur à 100€</t>
  </si>
  <si>
    <t>OP SIGNEE  CA ANNUEL</t>
  </si>
  <si>
    <t>CA FACTURÉ  2% (courrier, MD  et INTER)</t>
  </si>
  <si>
    <t>Montant commissionnement + surperformance</t>
  </si>
  <si>
    <t>pourcentage TRO</t>
  </si>
  <si>
    <t>pourcentage Accélérateur FID</t>
  </si>
  <si>
    <t>part managériale 1er trimestre</t>
  </si>
  <si>
    <t>6 collectes/ remises</t>
  </si>
  <si>
    <t>3 maileva</t>
  </si>
  <si>
    <t>si 50% = 85€</t>
  </si>
  <si>
    <t>si 100% = 170€</t>
  </si>
  <si>
    <t>EXEMPLES POUR SIMPLIFIER LA LECTURE DU TABLEAU</t>
  </si>
  <si>
    <t>case de calcul automatique / ne pas modifier</t>
  </si>
  <si>
    <t xml:space="preserve">case à incrémenter selon les objectifs de chacun </t>
  </si>
  <si>
    <t xml:space="preserve">Notice d'utilisation </t>
  </si>
  <si>
    <t>Case de couleur taupe</t>
  </si>
  <si>
    <t>Case de couleur verte</t>
  </si>
  <si>
    <t>OFFRE New ou Ren considérée comme du new</t>
  </si>
  <si>
    <t xml:space="preserve">La CGT a dénoncé le manque de visibilité pour mieux piloter la BU Média relationnel. Sur certains plateaux, les agents n'ont pas de liste exhaustive des clients en destineo et IP à renouveler. Conséquence:  impossible de suivre le taux de Ren </t>
  </si>
  <si>
    <t xml:space="preserve">exemple : BU courrier : </t>
  </si>
  <si>
    <t>Grade 3.1 -&gt;70€</t>
  </si>
  <si>
    <t>Grade 3.2 -&gt; 95€</t>
  </si>
  <si>
    <t xml:space="preserve">Pour les cellules N2 à N7: reporter l'enveloppe trimestrielle, se reporter à la page 10 de la notice du commissionnement 2019 en fonction de votre grade </t>
  </si>
  <si>
    <t>Total marqueurs COEF avec surperformance Recygo NEW)</t>
  </si>
  <si>
    <t>total marqueurs COEF (sans surperformance Recygo NEW)</t>
  </si>
  <si>
    <t xml:space="preserve">Attention au T3, le déclenchement de la surperformance à partir de 15 contrats au lieu de 20 </t>
  </si>
  <si>
    <t>Outil SIMULATEUR %</t>
  </si>
  <si>
    <t>1à2 BU</t>
  </si>
  <si>
    <t>3ou 4BU</t>
  </si>
  <si>
    <t>5 ou 6 BU</t>
  </si>
  <si>
    <t>Veuillez suivre les annotations dans chaque cellule ayant un coin rouge</t>
  </si>
  <si>
    <t>Total BU COLIS</t>
  </si>
  <si>
    <t>Total BU INTERNATIONAL</t>
  </si>
  <si>
    <t>Total BU NOUVEAUX SERVICES</t>
  </si>
  <si>
    <t>Total BU DOCAPOST</t>
  </si>
  <si>
    <t>Total BU MEDIA RELATIONNEL</t>
  </si>
  <si>
    <t>Total BU COURRIER RELATIONNEL</t>
  </si>
  <si>
    <t xml:space="preserve">TOTAL DES BU </t>
  </si>
  <si>
    <t>COCLICO FACTURÉ  &gt;100€</t>
  </si>
  <si>
    <t xml:space="preserve">MARQUEURS NEW </t>
  </si>
  <si>
    <t>ZOE</t>
  </si>
  <si>
    <t>Dés la remise des objectifs pour le trimestre, compléter les cellules J2 à J7 .</t>
  </si>
  <si>
    <t>Attention pour la BU media relationnel en J3, correspond à un nombre de clients à renouveler (60% des clients injectés.)</t>
  </si>
  <si>
    <t>Merci aux camarades pour leur travail.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</si>
</sst>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charset val="1"/>
    </font>
    <font>
      <sz val="28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CFF4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6" borderId="22" applyNumberFormat="0" applyAlignment="0" applyProtection="0"/>
    <xf numFmtId="0" fontId="9" fillId="0" borderId="23" applyNumberFormat="0" applyFill="0" applyAlignment="0" applyProtection="0"/>
    <xf numFmtId="0" fontId="5" fillId="27" borderId="24" applyNumberFormat="0" applyFont="0" applyAlignment="0" applyProtection="0"/>
    <xf numFmtId="0" fontId="10" fillId="28" borderId="22" applyNumberFormat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5" fillId="0" borderId="0"/>
    <xf numFmtId="0" fontId="13" fillId="31" borderId="0" applyNumberFormat="0" applyBorder="0" applyAlignment="0" applyProtection="0"/>
    <xf numFmtId="0" fontId="14" fillId="26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1" fillId="32" borderId="30" applyNumberFormat="0" applyAlignment="0" applyProtection="0"/>
  </cellStyleXfs>
  <cellXfs count="144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/>
    <xf numFmtId="0" fontId="0" fillId="0" borderId="7" xfId="0" applyBorder="1" applyProtection="1"/>
    <xf numFmtId="0" fontId="0" fillId="0" borderId="1" xfId="0" applyBorder="1" applyProtection="1"/>
    <xf numFmtId="0" fontId="0" fillId="0" borderId="0" xfId="0" applyFill="1" applyProtection="1"/>
    <xf numFmtId="0" fontId="0" fillId="34" borderId="7" xfId="0" applyFill="1" applyBorder="1" applyProtection="1">
      <protection locked="0"/>
    </xf>
    <xf numFmtId="0" fontId="0" fillId="34" borderId="1" xfId="0" applyFill="1" applyBorder="1" applyProtection="1">
      <protection locked="0"/>
    </xf>
    <xf numFmtId="0" fontId="1" fillId="34" borderId="7" xfId="0" applyFont="1" applyFill="1" applyBorder="1" applyAlignment="1" applyProtection="1">
      <alignment horizontal="right" vertical="top" wrapText="1"/>
      <protection locked="0"/>
    </xf>
    <xf numFmtId="0" fontId="1" fillId="34" borderId="1" xfId="0" applyFont="1" applyFill="1" applyBorder="1" applyAlignment="1" applyProtection="1">
      <alignment horizontal="right" vertical="top" wrapText="1"/>
      <protection locked="0"/>
    </xf>
    <xf numFmtId="0" fontId="0" fillId="0" borderId="8" xfId="0" applyBorder="1" applyProtection="1">
      <protection locked="0"/>
    </xf>
    <xf numFmtId="0" fontId="0" fillId="34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33" borderId="10" xfId="0" applyFill="1" applyBorder="1" applyProtection="1"/>
    <xf numFmtId="0" fontId="0" fillId="34" borderId="14" xfId="0" applyFill="1" applyBorder="1" applyProtection="1">
      <protection locked="0"/>
    </xf>
    <xf numFmtId="0" fontId="0" fillId="34" borderId="6" xfId="0" applyFill="1" applyBorder="1" applyProtection="1">
      <protection locked="0"/>
    </xf>
    <xf numFmtId="0" fontId="0" fillId="0" borderId="14" xfId="0" applyBorder="1" applyProtection="1"/>
    <xf numFmtId="0" fontId="0" fillId="0" borderId="6" xfId="0" applyBorder="1" applyProtection="1"/>
    <xf numFmtId="0" fontId="1" fillId="34" borderId="14" xfId="0" applyFont="1" applyFill="1" applyBorder="1" applyAlignment="1" applyProtection="1">
      <alignment horizontal="right" vertical="top" wrapText="1"/>
      <protection locked="0"/>
    </xf>
    <xf numFmtId="0" fontId="1" fillId="33" borderId="16" xfId="0" applyFont="1" applyFill="1" applyBorder="1" applyProtection="1"/>
    <xf numFmtId="0" fontId="0" fillId="33" borderId="17" xfId="0" applyFill="1" applyBorder="1" applyProtection="1"/>
    <xf numFmtId="0" fontId="0" fillId="33" borderId="18" xfId="0" applyFill="1" applyBorder="1" applyProtection="1"/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1" xfId="0" applyBorder="1" applyProtection="1">
      <protection locked="0"/>
    </xf>
    <xf numFmtId="0" fontId="1" fillId="0" borderId="3" xfId="0" applyFont="1" applyBorder="1" applyProtection="1">
      <protection locked="0"/>
    </xf>
    <xf numFmtId="0" fontId="0" fillId="34" borderId="15" xfId="0" applyFill="1" applyBorder="1" applyProtection="1">
      <protection locked="0"/>
    </xf>
    <xf numFmtId="0" fontId="0" fillId="33" borderId="3" xfId="0" applyFill="1" applyBorder="1" applyProtection="1">
      <protection locked="0"/>
    </xf>
    <xf numFmtId="0" fontId="22" fillId="33" borderId="15" xfId="0" applyFont="1" applyFill="1" applyBorder="1" applyProtection="1"/>
    <xf numFmtId="0" fontId="0" fillId="0" borderId="2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22" fillId="0" borderId="0" xfId="0" applyFont="1" applyFill="1" applyBorder="1" applyProtection="1"/>
    <xf numFmtId="0" fontId="0" fillId="33" borderId="15" xfId="0" applyFill="1" applyBorder="1" applyProtection="1"/>
    <xf numFmtId="0" fontId="0" fillId="34" borderId="21" xfId="0" applyFill="1" applyBorder="1" applyProtection="1">
      <protection locked="0"/>
    </xf>
    <xf numFmtId="0" fontId="0" fillId="0" borderId="33" xfId="0" applyBorder="1" applyProtection="1">
      <protection locked="0"/>
    </xf>
    <xf numFmtId="0" fontId="1" fillId="0" borderId="34" xfId="0" applyFont="1" applyFill="1" applyBorder="1" applyAlignment="1" applyProtection="1">
      <alignment horizontal="left" vertical="top" wrapText="1"/>
      <protection locked="0"/>
    </xf>
    <xf numFmtId="0" fontId="1" fillId="0" borderId="35" xfId="0" applyFont="1" applyFill="1" applyBorder="1" applyAlignment="1" applyProtection="1">
      <alignment horizontal="left" vertical="top" wrapText="1"/>
      <protection locked="0"/>
    </xf>
    <xf numFmtId="0" fontId="1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33" borderId="1" xfId="0" applyFill="1" applyBorder="1" applyProtection="1"/>
    <xf numFmtId="0" fontId="0" fillId="33" borderId="9" xfId="0" applyFill="1" applyBorder="1" applyProtection="1"/>
    <xf numFmtId="0" fontId="0" fillId="0" borderId="19" xfId="0" applyFill="1" applyBorder="1" applyProtection="1">
      <protection locked="0"/>
    </xf>
    <xf numFmtId="0" fontId="0" fillId="33" borderId="35" xfId="0" applyFill="1" applyBorder="1" applyProtection="1"/>
    <xf numFmtId="0" fontId="1" fillId="35" borderId="0" xfId="0" applyFont="1" applyFill="1" applyProtection="1">
      <protection locked="0"/>
    </xf>
    <xf numFmtId="0" fontId="0" fillId="0" borderId="13" xfId="0" applyBorder="1"/>
    <xf numFmtId="0" fontId="0" fillId="0" borderId="19" xfId="0" applyBorder="1"/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7" borderId="11" xfId="0" applyFill="1" applyBorder="1" applyAlignment="1">
      <alignment horizontal="center" wrapText="1"/>
    </xf>
    <xf numFmtId="0" fontId="0" fillId="37" borderId="13" xfId="0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/>
    <xf numFmtId="0" fontId="0" fillId="38" borderId="17" xfId="0" applyFill="1" applyBorder="1" applyProtection="1">
      <protection locked="0"/>
    </xf>
    <xf numFmtId="0" fontId="0" fillId="39" borderId="17" xfId="0" applyFill="1" applyBorder="1" applyProtection="1">
      <protection locked="0"/>
    </xf>
    <xf numFmtId="0" fontId="0" fillId="36" borderId="17" xfId="0" applyFill="1" applyBorder="1" applyProtection="1">
      <protection locked="0"/>
    </xf>
    <xf numFmtId="0" fontId="0" fillId="37" borderId="17" xfId="0" applyFill="1" applyBorder="1" applyProtection="1">
      <protection locked="0"/>
    </xf>
    <xf numFmtId="0" fontId="0" fillId="41" borderId="18" xfId="0" applyFill="1" applyBorder="1" applyProtection="1">
      <protection locked="0"/>
    </xf>
    <xf numFmtId="0" fontId="0" fillId="36" borderId="12" xfId="0" applyFill="1" applyBorder="1" applyAlignment="1" applyProtection="1">
      <alignment horizontal="center" vertical="center" wrapText="1"/>
      <protection locked="0"/>
    </xf>
    <xf numFmtId="0" fontId="1" fillId="36" borderId="32" xfId="0" applyFont="1" applyFill="1" applyBorder="1" applyAlignment="1" applyProtection="1">
      <alignment horizontal="center" vertical="center" wrapText="1"/>
      <protection locked="0"/>
    </xf>
    <xf numFmtId="0" fontId="1" fillId="36" borderId="12" xfId="0" applyFont="1" applyFill="1" applyBorder="1" applyAlignment="1" applyProtection="1">
      <alignment horizontal="center" vertical="center" wrapText="1"/>
      <protection locked="0"/>
    </xf>
    <xf numFmtId="0" fontId="1" fillId="36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0" fillId="33" borderId="15" xfId="0" applyFill="1" applyBorder="1" applyProtection="1">
      <protection locked="0"/>
    </xf>
    <xf numFmtId="0" fontId="0" fillId="0" borderId="40" xfId="0" applyFill="1" applyBorder="1" applyAlignment="1" applyProtection="1">
      <alignment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0" fillId="33" borderId="41" xfId="0" applyFill="1" applyBorder="1" applyProtection="1"/>
    <xf numFmtId="0" fontId="0" fillId="0" borderId="40" xfId="0" applyBorder="1" applyAlignment="1" applyProtection="1">
      <alignment wrapText="1"/>
      <protection locked="0"/>
    </xf>
    <xf numFmtId="0" fontId="0" fillId="39" borderId="19" xfId="0" applyFill="1" applyBorder="1" applyAlignment="1" applyProtection="1">
      <alignment horizontal="right"/>
    </xf>
    <xf numFmtId="0" fontId="0" fillId="39" borderId="17" xfId="0" applyFill="1" applyBorder="1" applyAlignment="1" applyProtection="1">
      <alignment horizontal="center"/>
    </xf>
    <xf numFmtId="0" fontId="0" fillId="45" borderId="19" xfId="0" applyFill="1" applyBorder="1" applyAlignment="1" applyProtection="1">
      <alignment horizontal="right"/>
      <protection locked="0"/>
    </xf>
    <xf numFmtId="0" fontId="0" fillId="45" borderId="17" xfId="0" applyFill="1" applyBorder="1" applyAlignment="1" applyProtection="1">
      <alignment horizontal="center"/>
    </xf>
    <xf numFmtId="0" fontId="0" fillId="46" borderId="19" xfId="0" applyFill="1" applyBorder="1" applyAlignment="1" applyProtection="1">
      <alignment horizontal="right"/>
    </xf>
    <xf numFmtId="0" fontId="0" fillId="43" borderId="17" xfId="0" applyFill="1" applyBorder="1" applyAlignment="1" applyProtection="1">
      <alignment horizontal="center"/>
    </xf>
    <xf numFmtId="0" fontId="0" fillId="44" borderId="19" xfId="0" applyFill="1" applyBorder="1" applyAlignment="1" applyProtection="1">
      <alignment horizontal="right"/>
    </xf>
    <xf numFmtId="0" fontId="0" fillId="44" borderId="17" xfId="0" applyFill="1" applyBorder="1" applyAlignment="1" applyProtection="1">
      <alignment horizontal="center"/>
    </xf>
    <xf numFmtId="0" fontId="0" fillId="37" borderId="20" xfId="0" applyFill="1" applyBorder="1" applyAlignment="1" applyProtection="1">
      <alignment horizontal="right"/>
    </xf>
    <xf numFmtId="0" fontId="1" fillId="37" borderId="18" xfId="0" applyFont="1" applyFill="1" applyBorder="1" applyAlignment="1" applyProtection="1">
      <alignment horizontal="center"/>
    </xf>
    <xf numFmtId="0" fontId="1" fillId="36" borderId="44" xfId="0" applyFont="1" applyFill="1" applyBorder="1" applyAlignment="1" applyProtection="1">
      <alignment horizontal="center" vertical="center" wrapText="1"/>
      <protection locked="0"/>
    </xf>
    <xf numFmtId="0" fontId="0" fillId="36" borderId="7" xfId="0" applyFill="1" applyBorder="1" applyAlignment="1" applyProtection="1">
      <alignment horizontal="center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0" fillId="36" borderId="45" xfId="0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Protection="1"/>
    <xf numFmtId="0" fontId="0" fillId="42" borderId="44" xfId="0" applyFill="1" applyBorder="1" applyAlignment="1" applyProtection="1">
      <alignment horizontal="right"/>
      <protection locked="0"/>
    </xf>
    <xf numFmtId="0" fontId="0" fillId="42" borderId="46" xfId="0" applyFill="1" applyBorder="1" applyAlignment="1" applyProtection="1">
      <alignment horizontal="center"/>
    </xf>
    <xf numFmtId="0" fontId="0" fillId="34" borderId="34" xfId="0" applyFill="1" applyBorder="1" applyProtection="1">
      <protection locked="0"/>
    </xf>
    <xf numFmtId="0" fontId="1" fillId="36" borderId="46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protection locked="0"/>
    </xf>
    <xf numFmtId="0" fontId="0" fillId="36" borderId="47" xfId="0" applyFill="1" applyBorder="1" applyAlignment="1" applyProtection="1">
      <alignment horizontal="right"/>
    </xf>
    <xf numFmtId="0" fontId="0" fillId="36" borderId="48" xfId="0" applyFill="1" applyBorder="1" applyAlignment="1" applyProtection="1">
      <alignment horizontal="center"/>
    </xf>
    <xf numFmtId="0" fontId="0" fillId="0" borderId="36" xfId="0" applyFill="1" applyBorder="1" applyProtection="1"/>
    <xf numFmtId="0" fontId="0" fillId="0" borderId="14" xfId="0" applyFill="1" applyBorder="1" applyProtection="1"/>
    <xf numFmtId="0" fontId="0" fillId="0" borderId="18" xfId="0" applyFill="1" applyBorder="1" applyProtection="1"/>
    <xf numFmtId="0" fontId="0" fillId="0" borderId="49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3" fillId="0" borderId="0" xfId="0" applyFont="1" applyFill="1" applyBorder="1" applyAlignment="1">
      <alignment vertical="center"/>
    </xf>
    <xf numFmtId="0" fontId="26" fillId="0" borderId="8" xfId="0" applyFont="1" applyBorder="1"/>
    <xf numFmtId="0" fontId="25" fillId="0" borderId="8" xfId="0" applyFont="1" applyBorder="1"/>
    <xf numFmtId="0" fontId="25" fillId="0" borderId="0" xfId="0" applyFont="1" applyBorder="1"/>
    <xf numFmtId="0" fontId="25" fillId="0" borderId="8" xfId="0" applyFont="1" applyBorder="1" applyAlignment="1">
      <alignment vertical="center"/>
    </xf>
    <xf numFmtId="0" fontId="25" fillId="0" borderId="0" xfId="0" applyFont="1" applyBorder="1" applyAlignment="1"/>
    <xf numFmtId="0" fontId="25" fillId="0" borderId="8" xfId="0" applyFont="1" applyBorder="1" applyAlignment="1"/>
    <xf numFmtId="0" fontId="0" fillId="0" borderId="16" xfId="0" applyBorder="1"/>
    <xf numFmtId="0" fontId="0" fillId="0" borderId="43" xfId="0" applyBorder="1"/>
    <xf numFmtId="0" fontId="0" fillId="0" borderId="10" xfId="0" applyBorder="1"/>
    <xf numFmtId="0" fontId="23" fillId="33" borderId="8" xfId="0" applyFont="1" applyFill="1" applyBorder="1" applyAlignment="1">
      <alignment horizontal="center" vertical="center"/>
    </xf>
    <xf numFmtId="0" fontId="23" fillId="34" borderId="8" xfId="0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25" fillId="0" borderId="8" xfId="0" applyFont="1" applyBorder="1" applyAlignment="1">
      <alignment vertical="center" wrapText="1"/>
    </xf>
    <xf numFmtId="0" fontId="25" fillId="0" borderId="0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25" fillId="0" borderId="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37" borderId="50" xfId="0" applyFont="1" applyFill="1" applyBorder="1" applyAlignment="1">
      <alignment horizontal="center" vertical="center"/>
    </xf>
    <xf numFmtId="0" fontId="24" fillId="37" borderId="51" xfId="0" applyFont="1" applyFill="1" applyBorder="1" applyAlignment="1">
      <alignment horizontal="center" vertical="center"/>
    </xf>
    <xf numFmtId="0" fontId="0" fillId="37" borderId="51" xfId="0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28" fillId="40" borderId="3" xfId="0" applyFont="1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28" fillId="40" borderId="21" xfId="0" applyFont="1" applyFill="1" applyBorder="1" applyAlignment="1" applyProtection="1">
      <alignment horizontal="center" vertical="center"/>
      <protection locked="0"/>
    </xf>
  </cellXfs>
  <cellStyles count="43">
    <cellStyle name="20 % - Accent1 2" xfId="1" xr:uid="{00000000-0005-0000-0000-000000000000}"/>
    <cellStyle name="20 % - Accent2 2" xfId="2" xr:uid="{00000000-0005-0000-0000-000001000000}"/>
    <cellStyle name="20 % - Accent3 2" xfId="3" xr:uid="{00000000-0005-0000-0000-000002000000}"/>
    <cellStyle name="20 % - Accent4 2" xfId="4" xr:uid="{00000000-0005-0000-0000-000003000000}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 2" xfId="9" xr:uid="{00000000-0005-0000-0000-000008000000}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 2" xfId="15" xr:uid="{00000000-0005-0000-0000-00000E000000}"/>
    <cellStyle name="60 % - Accent4 2" xfId="16" xr:uid="{00000000-0005-0000-0000-00000F000000}"/>
    <cellStyle name="60 % - Accent5" xfId="17" builtinId="48" customBuiltin="1"/>
    <cellStyle name="60 % - Accent6 2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 xr:uid="{00000000-0005-0000-0000-00001B000000}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 xr:uid="{00000000-0005-0000-0000-000020000000}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28"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9FF66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9FF66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9FF66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9FF66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FF00"/>
      <color rgb="FF99FF66"/>
      <color rgb="FFFDCFF4"/>
      <color rgb="FFC7A1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0"/>
  <sheetViews>
    <sheetView workbookViewId="0">
      <selection activeCell="C27" sqref="C27"/>
    </sheetView>
  </sheetViews>
  <sheetFormatPr baseColWidth="10" defaultRowHeight="12.75" x14ac:dyDescent="0.2"/>
  <sheetData>
    <row r="1" spans="1:1" x14ac:dyDescent="0.2">
      <c r="A1" t="s">
        <v>20</v>
      </c>
    </row>
    <row r="3" spans="1:1" x14ac:dyDescent="0.2">
      <c r="A3" s="2" t="s">
        <v>27</v>
      </c>
    </row>
    <row r="4" spans="1:1" x14ac:dyDescent="0.2">
      <c r="A4" s="2" t="s">
        <v>24</v>
      </c>
    </row>
    <row r="5" spans="1:1" x14ac:dyDescent="0.2">
      <c r="A5" s="2" t="s">
        <v>25</v>
      </c>
    </row>
    <row r="6" spans="1:1" x14ac:dyDescent="0.2">
      <c r="A6" s="2" t="s">
        <v>37</v>
      </c>
    </row>
    <row r="7" spans="1:1" x14ac:dyDescent="0.2">
      <c r="A7" s="2" t="s">
        <v>36</v>
      </c>
    </row>
    <row r="8" spans="1:1" x14ac:dyDescent="0.2">
      <c r="A8" s="2" t="s">
        <v>35</v>
      </c>
    </row>
    <row r="9" spans="1:1" x14ac:dyDescent="0.2">
      <c r="A9" s="2" t="s">
        <v>34</v>
      </c>
    </row>
    <row r="10" spans="1:1" x14ac:dyDescent="0.2">
      <c r="A10" s="2" t="s">
        <v>31</v>
      </c>
    </row>
    <row r="11" spans="1:1" x14ac:dyDescent="0.2">
      <c r="A11" s="2" t="s">
        <v>33</v>
      </c>
    </row>
    <row r="12" spans="1:1" x14ac:dyDescent="0.2">
      <c r="A12" s="2" t="s">
        <v>38</v>
      </c>
    </row>
    <row r="13" spans="1:1" x14ac:dyDescent="0.2">
      <c r="A13" s="2" t="s">
        <v>40</v>
      </c>
    </row>
    <row r="14" spans="1:1" x14ac:dyDescent="0.2">
      <c r="A14" s="2" t="s">
        <v>21</v>
      </c>
    </row>
    <row r="15" spans="1:1" x14ac:dyDescent="0.2">
      <c r="A15" s="2" t="s">
        <v>22</v>
      </c>
    </row>
    <row r="16" spans="1:1" x14ac:dyDescent="0.2">
      <c r="A16" s="2" t="s">
        <v>29</v>
      </c>
    </row>
    <row r="17" spans="1:1" x14ac:dyDescent="0.2">
      <c r="A17" s="2" t="s">
        <v>43</v>
      </c>
    </row>
    <row r="18" spans="1:1" x14ac:dyDescent="0.2">
      <c r="A18" s="2" t="s">
        <v>0</v>
      </c>
    </row>
    <row r="19" spans="1:1" x14ac:dyDescent="0.2">
      <c r="A19" s="2" t="s">
        <v>30</v>
      </c>
    </row>
    <row r="20" spans="1:1" x14ac:dyDescent="0.2">
      <c r="A20" s="2" t="s">
        <v>2</v>
      </c>
    </row>
    <row r="21" spans="1:1" x14ac:dyDescent="0.2">
      <c r="A21" s="2" t="s">
        <v>39</v>
      </c>
    </row>
    <row r="22" spans="1:1" x14ac:dyDescent="0.2">
      <c r="A22" s="2" t="s">
        <v>46</v>
      </c>
    </row>
    <row r="23" spans="1:1" x14ac:dyDescent="0.2">
      <c r="A23" s="2" t="s">
        <v>1</v>
      </c>
    </row>
    <row r="24" spans="1:1" x14ac:dyDescent="0.2">
      <c r="A24" s="2" t="s">
        <v>23</v>
      </c>
    </row>
    <row r="25" spans="1:1" x14ac:dyDescent="0.2">
      <c r="A25" s="2" t="s">
        <v>28</v>
      </c>
    </row>
    <row r="26" spans="1:1" x14ac:dyDescent="0.2">
      <c r="A26" s="2" t="s">
        <v>42</v>
      </c>
    </row>
    <row r="27" spans="1:1" x14ac:dyDescent="0.2">
      <c r="A27" s="2" t="s">
        <v>32</v>
      </c>
    </row>
    <row r="28" spans="1:1" x14ac:dyDescent="0.2">
      <c r="A28" s="2" t="s">
        <v>41</v>
      </c>
    </row>
    <row r="29" spans="1:1" x14ac:dyDescent="0.2">
      <c r="A29" s="2" t="s">
        <v>44</v>
      </c>
    </row>
    <row r="30" spans="1:1" x14ac:dyDescent="0.2">
      <c r="A30" s="2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22"/>
  <sheetViews>
    <sheetView zoomScale="120" zoomScaleNormal="120" workbookViewId="0">
      <selection activeCell="C21" sqref="C21"/>
    </sheetView>
  </sheetViews>
  <sheetFormatPr baseColWidth="10" defaultRowHeight="12.75" x14ac:dyDescent="0.2"/>
  <cols>
    <col min="1" max="1" width="25" customWidth="1"/>
    <col min="8" max="8" width="23.5703125" customWidth="1"/>
  </cols>
  <sheetData>
    <row r="1" spans="1:9" ht="30" x14ac:dyDescent="0.2">
      <c r="A1" s="133" t="s">
        <v>84</v>
      </c>
      <c r="B1" s="134"/>
      <c r="C1" s="134"/>
      <c r="D1" s="134"/>
      <c r="E1" s="134"/>
      <c r="F1" s="135"/>
      <c r="G1" s="135"/>
      <c r="H1" s="135"/>
      <c r="I1" s="110"/>
    </row>
    <row r="2" spans="1:9" x14ac:dyDescent="0.2">
      <c r="A2" s="111"/>
      <c r="B2" s="112"/>
      <c r="C2" s="112"/>
      <c r="D2" s="112"/>
      <c r="E2" s="112"/>
      <c r="F2" s="112"/>
      <c r="G2" s="112"/>
      <c r="H2" s="112"/>
      <c r="I2" s="113"/>
    </row>
    <row r="3" spans="1:9" ht="34.5" customHeight="1" x14ac:dyDescent="0.2">
      <c r="A3" s="124" t="s">
        <v>86</v>
      </c>
      <c r="B3" s="114" t="s">
        <v>82</v>
      </c>
      <c r="C3" s="112"/>
      <c r="D3" s="112"/>
      <c r="E3" s="112"/>
      <c r="F3" s="112"/>
      <c r="G3" s="112"/>
      <c r="H3" s="112"/>
      <c r="I3" s="113"/>
    </row>
    <row r="4" spans="1:9" x14ac:dyDescent="0.2">
      <c r="A4" s="111"/>
      <c r="B4" s="112"/>
      <c r="C4" s="112"/>
      <c r="D4" s="112"/>
      <c r="E4" s="112"/>
      <c r="F4" s="112"/>
      <c r="G4" s="112"/>
      <c r="H4" s="112"/>
      <c r="I4" s="113"/>
    </row>
    <row r="5" spans="1:9" ht="32.25" customHeight="1" x14ac:dyDescent="0.2">
      <c r="A5" s="125" t="s">
        <v>85</v>
      </c>
      <c r="B5" s="114" t="s">
        <v>83</v>
      </c>
      <c r="C5" s="112"/>
      <c r="D5" s="112"/>
      <c r="E5" s="112"/>
      <c r="F5" s="112"/>
      <c r="G5" s="112"/>
      <c r="H5" s="112"/>
      <c r="I5" s="113"/>
    </row>
    <row r="6" spans="1:9" x14ac:dyDescent="0.2">
      <c r="A6" s="111"/>
      <c r="B6" s="112"/>
      <c r="C6" s="112"/>
      <c r="D6" s="112"/>
      <c r="E6" s="112"/>
      <c r="F6" s="112"/>
      <c r="G6" s="112"/>
      <c r="H6" s="112"/>
      <c r="I6" s="113"/>
    </row>
    <row r="7" spans="1:9" ht="14.25" x14ac:dyDescent="0.2">
      <c r="A7" s="115" t="s">
        <v>100</v>
      </c>
      <c r="B7" s="112"/>
      <c r="C7" s="112"/>
      <c r="D7" s="112"/>
      <c r="E7" s="112"/>
      <c r="F7" s="112"/>
      <c r="G7" s="112"/>
      <c r="H7" s="112"/>
      <c r="I7" s="113"/>
    </row>
    <row r="8" spans="1:9" ht="14.25" x14ac:dyDescent="0.2">
      <c r="A8" s="116"/>
      <c r="B8" s="117"/>
      <c r="C8" s="117"/>
      <c r="D8" s="117"/>
      <c r="E8" s="117"/>
      <c r="F8" s="117"/>
      <c r="G8" s="117"/>
      <c r="H8" s="117"/>
      <c r="I8" s="113"/>
    </row>
    <row r="9" spans="1:9" ht="35.25" customHeight="1" x14ac:dyDescent="0.2">
      <c r="A9" s="118" t="s">
        <v>111</v>
      </c>
      <c r="B9" s="119"/>
      <c r="C9" s="119"/>
      <c r="D9" s="119"/>
      <c r="E9" s="119"/>
      <c r="F9" s="119"/>
      <c r="G9" s="119"/>
      <c r="H9" s="119"/>
      <c r="I9" s="113"/>
    </row>
    <row r="10" spans="1:9" ht="14.25" x14ac:dyDescent="0.2">
      <c r="A10" s="120" t="s">
        <v>112</v>
      </c>
      <c r="B10" s="119"/>
      <c r="C10" s="119"/>
      <c r="D10" s="119"/>
      <c r="E10" s="119"/>
      <c r="F10" s="119"/>
      <c r="G10" s="119"/>
      <c r="H10" s="119"/>
      <c r="I10" s="113"/>
    </row>
    <row r="11" spans="1:9" x14ac:dyDescent="0.2">
      <c r="A11" s="111"/>
      <c r="B11" s="112"/>
      <c r="C11" s="112"/>
      <c r="D11" s="112"/>
      <c r="E11" s="112"/>
      <c r="F11" s="112"/>
      <c r="G11" s="112"/>
      <c r="H11" s="112"/>
      <c r="I11" s="113"/>
    </row>
    <row r="12" spans="1:9" ht="45.75" customHeight="1" x14ac:dyDescent="0.2">
      <c r="A12" s="131" t="s">
        <v>92</v>
      </c>
      <c r="B12" s="132"/>
      <c r="C12" s="132"/>
      <c r="D12" s="132"/>
      <c r="E12" s="132"/>
      <c r="F12" s="132"/>
      <c r="G12" s="132"/>
      <c r="H12" s="132"/>
      <c r="I12" s="113"/>
    </row>
    <row r="13" spans="1:9" ht="12.75" customHeight="1" x14ac:dyDescent="0.2">
      <c r="A13" s="116" t="s">
        <v>89</v>
      </c>
      <c r="B13" s="117" t="s">
        <v>90</v>
      </c>
      <c r="C13" s="117"/>
      <c r="D13" s="117"/>
      <c r="E13" s="117"/>
      <c r="F13" s="117"/>
      <c r="G13" s="117"/>
      <c r="H13" s="117"/>
      <c r="I13" s="113"/>
    </row>
    <row r="14" spans="1:9" ht="14.25" x14ac:dyDescent="0.2">
      <c r="A14" s="116"/>
      <c r="B14" s="117" t="s">
        <v>91</v>
      </c>
      <c r="C14" s="117"/>
      <c r="D14" s="117"/>
      <c r="E14" s="117"/>
      <c r="F14" s="117"/>
      <c r="G14" s="117"/>
      <c r="H14" s="117"/>
      <c r="I14" s="113"/>
    </row>
    <row r="15" spans="1:9" ht="14.25" x14ac:dyDescent="0.2">
      <c r="A15" s="116"/>
      <c r="B15" s="117"/>
      <c r="C15" s="117"/>
      <c r="D15" s="117"/>
      <c r="E15" s="117"/>
      <c r="F15" s="117"/>
      <c r="G15" s="117"/>
      <c r="H15" s="117"/>
      <c r="I15" s="113"/>
    </row>
    <row r="16" spans="1:9" ht="14.25" x14ac:dyDescent="0.2">
      <c r="A16" s="116" t="s">
        <v>95</v>
      </c>
      <c r="B16" s="117"/>
      <c r="C16" s="117"/>
      <c r="D16" s="117"/>
      <c r="E16" s="117"/>
      <c r="F16" s="117"/>
      <c r="G16" s="117"/>
      <c r="H16" s="117"/>
      <c r="I16" s="113"/>
    </row>
    <row r="17" spans="1:9" ht="14.25" x14ac:dyDescent="0.2">
      <c r="A17" s="116"/>
      <c r="B17" s="117"/>
      <c r="C17" s="117"/>
      <c r="D17" s="117"/>
      <c r="E17" s="117"/>
      <c r="F17" s="117"/>
      <c r="G17" s="117"/>
      <c r="H17" s="117"/>
      <c r="I17" s="113"/>
    </row>
    <row r="18" spans="1:9" x14ac:dyDescent="0.2">
      <c r="A18" s="128" t="s">
        <v>88</v>
      </c>
      <c r="B18" s="129"/>
      <c r="C18" s="129"/>
      <c r="D18" s="129"/>
      <c r="E18" s="129"/>
      <c r="F18" s="129"/>
      <c r="G18" s="129"/>
      <c r="H18" s="129"/>
      <c r="I18" s="113"/>
    </row>
    <row r="19" spans="1:9" x14ac:dyDescent="0.2">
      <c r="A19" s="130"/>
      <c r="B19" s="129"/>
      <c r="C19" s="129"/>
      <c r="D19" s="129"/>
      <c r="E19" s="129"/>
      <c r="F19" s="129"/>
      <c r="G19" s="129"/>
      <c r="H19" s="129"/>
      <c r="I19" s="113"/>
    </row>
    <row r="20" spans="1:9" ht="14.25" x14ac:dyDescent="0.2">
      <c r="A20" s="127"/>
      <c r="B20" s="126"/>
      <c r="C20" s="126"/>
      <c r="D20" s="126"/>
      <c r="E20" s="126"/>
      <c r="F20" s="126"/>
      <c r="G20" s="126"/>
      <c r="H20" s="126"/>
      <c r="I20" s="113"/>
    </row>
    <row r="21" spans="1:9" ht="12.75" customHeight="1" x14ac:dyDescent="0.2">
      <c r="A21" s="115" t="s">
        <v>113</v>
      </c>
      <c r="B21" s="117"/>
      <c r="C21" s="117"/>
      <c r="D21" s="117"/>
      <c r="E21" s="117"/>
      <c r="F21" s="117"/>
      <c r="G21" s="117"/>
      <c r="H21" s="117"/>
      <c r="I21" s="113"/>
    </row>
    <row r="22" spans="1:9" ht="13.5" customHeight="1" thickBot="1" x14ac:dyDescent="0.25">
      <c r="A22" s="121"/>
      <c r="B22" s="122"/>
      <c r="C22" s="122"/>
      <c r="D22" s="122"/>
      <c r="E22" s="122"/>
      <c r="F22" s="122"/>
      <c r="G22" s="122"/>
      <c r="H22" s="122"/>
      <c r="I22" s="123"/>
    </row>
  </sheetData>
  <mergeCells count="3">
    <mergeCell ref="A18:H19"/>
    <mergeCell ref="A12:H12"/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O124"/>
  <sheetViews>
    <sheetView topLeftCell="A88" zoomScale="70" zoomScaleNormal="70" workbookViewId="0">
      <selection activeCell="E94" sqref="E94"/>
    </sheetView>
  </sheetViews>
  <sheetFormatPr baseColWidth="10" defaultRowHeight="12.75" x14ac:dyDescent="0.2"/>
  <cols>
    <col min="1" max="1" width="18.140625" style="1" customWidth="1"/>
    <col min="2" max="2" width="15.7109375" style="1" customWidth="1"/>
    <col min="3" max="3" width="10.140625" style="1" customWidth="1"/>
    <col min="4" max="4" width="36.5703125" style="1" customWidth="1"/>
    <col min="5" max="5" width="20.42578125" style="1" bestFit="1" customWidth="1"/>
    <col min="6" max="6" width="13.7109375" style="1" customWidth="1"/>
    <col min="7" max="7" width="15.7109375" style="1" customWidth="1"/>
    <col min="8" max="8" width="14.28515625" style="1" customWidth="1"/>
    <col min="9" max="9" width="23.7109375" style="1" customWidth="1"/>
    <col min="10" max="10" width="11" style="1" customWidth="1"/>
    <col min="11" max="11" width="18" style="1" bestFit="1" customWidth="1"/>
    <col min="12" max="12" width="8.140625" style="1" customWidth="1"/>
    <col min="13" max="13" width="10.140625" style="1" customWidth="1"/>
    <col min="14" max="14" width="17.140625" style="1" customWidth="1"/>
    <col min="15" max="15" width="20.85546875" style="1" customWidth="1"/>
    <col min="16" max="16" width="32.85546875" style="1" customWidth="1"/>
    <col min="17" max="16384" width="11.42578125" style="1"/>
  </cols>
  <sheetData>
    <row r="1" spans="1:15" ht="31.5" customHeight="1" thickBot="1" x14ac:dyDescent="0.25">
      <c r="A1" s="140" t="s">
        <v>109</v>
      </c>
      <c r="B1" s="141"/>
      <c r="C1" s="141"/>
      <c r="D1" s="141"/>
      <c r="E1" s="141"/>
      <c r="F1" s="141"/>
      <c r="G1" s="141"/>
      <c r="H1" s="142"/>
      <c r="I1" s="143" t="s">
        <v>110</v>
      </c>
      <c r="J1" s="141"/>
      <c r="K1" s="141"/>
      <c r="L1" s="141"/>
      <c r="M1" s="141"/>
      <c r="N1" s="141"/>
      <c r="O1" s="142"/>
    </row>
    <row r="2" spans="1:15" ht="42" customHeight="1" x14ac:dyDescent="0.2">
      <c r="A2" s="95" t="s">
        <v>87</v>
      </c>
      <c r="B2" s="96" t="s">
        <v>10</v>
      </c>
      <c r="C2" s="76" t="s">
        <v>108</v>
      </c>
      <c r="D2" s="76" t="s">
        <v>55</v>
      </c>
      <c r="E2" s="97" t="s">
        <v>11</v>
      </c>
      <c r="F2" s="76" t="s">
        <v>61</v>
      </c>
      <c r="G2" s="76" t="s">
        <v>72</v>
      </c>
      <c r="H2" s="103" t="s">
        <v>58</v>
      </c>
      <c r="I2" s="98" t="s">
        <v>11</v>
      </c>
      <c r="J2" s="75" t="s">
        <v>12</v>
      </c>
      <c r="K2" s="75" t="s">
        <v>13</v>
      </c>
      <c r="L2" s="75" t="s">
        <v>14</v>
      </c>
      <c r="M2" s="75" t="s">
        <v>19</v>
      </c>
      <c r="N2" s="77" t="s">
        <v>45</v>
      </c>
      <c r="O2" s="78" t="s">
        <v>73</v>
      </c>
    </row>
    <row r="3" spans="1:15" x14ac:dyDescent="0.2">
      <c r="A3" s="26"/>
      <c r="B3" s="25"/>
      <c r="C3" s="35"/>
      <c r="D3" s="35"/>
      <c r="E3" s="25"/>
      <c r="F3" s="25"/>
      <c r="G3" s="25"/>
      <c r="H3" s="104"/>
      <c r="I3" s="43" t="s">
        <v>7</v>
      </c>
      <c r="J3" s="9"/>
      <c r="K3" s="9"/>
      <c r="L3" s="6" t="e">
        <f t="shared" ref="L3:L8" si="0">(K3/J3)*100</f>
        <v>#DIV/0!</v>
      </c>
      <c r="M3" s="6" t="e">
        <f>VLOOKUP($L3,'grille bu %'!A3:B42,2)</f>
        <v>#DIV/0!</v>
      </c>
      <c r="N3" s="11"/>
      <c r="O3" s="23" t="e">
        <f>IF($L$3&gt;=101,$N$3*$M$3,IF($L$3&gt;=100,$N$3,0))</f>
        <v>#DIV/0!</v>
      </c>
    </row>
    <row r="4" spans="1:15" x14ac:dyDescent="0.2">
      <c r="A4" s="26"/>
      <c r="B4" s="25"/>
      <c r="C4" s="35"/>
      <c r="D4" s="35"/>
      <c r="E4" s="25"/>
      <c r="F4" s="25"/>
      <c r="G4" s="25"/>
      <c r="H4" s="104"/>
      <c r="I4" s="44" t="s">
        <v>5</v>
      </c>
      <c r="J4" s="10"/>
      <c r="K4" s="9"/>
      <c r="L4" s="7" t="e">
        <f>(K4/J4)*100</f>
        <v>#DIV/0!</v>
      </c>
      <c r="M4" s="6" t="e">
        <f>VLOOKUP($L4,'grille bu %'!J1:K42,2)</f>
        <v>#DIV/0!</v>
      </c>
      <c r="N4" s="12"/>
      <c r="O4" s="23" t="e">
        <f>IF(L4&lt;60,0,M4+N4)</f>
        <v>#DIV/0!</v>
      </c>
    </row>
    <row r="5" spans="1:15" ht="25.5" x14ac:dyDescent="0.2">
      <c r="A5" s="26"/>
      <c r="B5" s="25"/>
      <c r="C5" s="35"/>
      <c r="D5" s="35"/>
      <c r="E5" s="25"/>
      <c r="F5" s="25"/>
      <c r="G5" s="25"/>
      <c r="H5" s="104"/>
      <c r="I5" s="44" t="s">
        <v>3</v>
      </c>
      <c r="J5" s="10"/>
      <c r="K5" s="9"/>
      <c r="L5" s="7" t="e">
        <f t="shared" si="0"/>
        <v>#DIV/0!</v>
      </c>
      <c r="M5" s="6" t="e">
        <f>VLOOKUP($L5,'grille bu %'!A3:B42,2)</f>
        <v>#DIV/0!</v>
      </c>
      <c r="N5" s="12"/>
      <c r="O5" s="23" t="e">
        <f>IF($L$5&gt;=101,$N$5*$M$5,IF($L$5&gt;=100,$N$5,0))</f>
        <v>#DIV/0!</v>
      </c>
    </row>
    <row r="6" spans="1:15" x14ac:dyDescent="0.2">
      <c r="A6" s="26"/>
      <c r="B6" s="25"/>
      <c r="C6" s="35"/>
      <c r="D6" s="35"/>
      <c r="E6" s="25"/>
      <c r="F6" s="25"/>
      <c r="G6" s="25"/>
      <c r="H6" s="104"/>
      <c r="I6" s="44" t="s">
        <v>4</v>
      </c>
      <c r="J6" s="10"/>
      <c r="K6" s="9"/>
      <c r="L6" s="7" t="e">
        <f t="shared" si="0"/>
        <v>#DIV/0!</v>
      </c>
      <c r="M6" s="6" t="e">
        <f>VLOOKUP($L6,'grille bu %'!A3:B42,2)</f>
        <v>#DIV/0!</v>
      </c>
      <c r="N6" s="12"/>
      <c r="O6" s="23" t="e">
        <f>IF($L$6&gt;=101,$N$6*$M$6,IF($L$6&gt;=100,$N$6,0))</f>
        <v>#DIV/0!</v>
      </c>
    </row>
    <row r="7" spans="1:15" x14ac:dyDescent="0.2">
      <c r="A7" s="26"/>
      <c r="B7" s="25"/>
      <c r="C7" s="35"/>
      <c r="D7" s="35"/>
      <c r="E7" s="25"/>
      <c r="F7" s="25"/>
      <c r="G7" s="25"/>
      <c r="H7" s="104"/>
      <c r="I7" s="44" t="s">
        <v>6</v>
      </c>
      <c r="J7" s="10"/>
      <c r="K7" s="9"/>
      <c r="L7" s="7" t="e">
        <f t="shared" si="0"/>
        <v>#DIV/0!</v>
      </c>
      <c r="M7" s="6" t="e">
        <f>VLOOKUP($L7,'grille bu %'!A3:B42,2)</f>
        <v>#DIV/0!</v>
      </c>
      <c r="N7" s="12"/>
      <c r="O7" s="23" t="e">
        <f>IF($L$7&gt;=101,$N$7*$M$7,IF($L$7&gt;=100,$N$7,0))</f>
        <v>#DIV/0!</v>
      </c>
    </row>
    <row r="8" spans="1:15" ht="26.25" thickBot="1" x14ac:dyDescent="0.25">
      <c r="A8" s="26"/>
      <c r="B8" s="25"/>
      <c r="C8" s="35"/>
      <c r="D8" s="35"/>
      <c r="E8" s="25"/>
      <c r="F8" s="25"/>
      <c r="G8" s="25"/>
      <c r="H8" s="104"/>
      <c r="I8" s="45" t="s">
        <v>8</v>
      </c>
      <c r="J8" s="17"/>
      <c r="K8" s="18"/>
      <c r="L8" s="19" t="e">
        <f t="shared" si="0"/>
        <v>#DIV/0!</v>
      </c>
      <c r="M8" s="20" t="e">
        <f>VLOOKUP($L8,'grille bu %'!A3:B42,2)</f>
        <v>#DIV/0!</v>
      </c>
      <c r="N8" s="21"/>
      <c r="O8" s="24" t="e">
        <f>IF($L$8&gt;=101,$N$8*$M$8,IF($L$8&gt;=100,$N$8,0))</f>
        <v>#DIV/0!</v>
      </c>
    </row>
    <row r="9" spans="1:15" ht="13.5" thickBot="1" x14ac:dyDescent="0.25">
      <c r="A9" s="26"/>
      <c r="B9" s="25"/>
      <c r="C9" s="35"/>
      <c r="D9" s="35"/>
      <c r="E9" s="25"/>
      <c r="F9" s="25"/>
      <c r="G9" s="25"/>
      <c r="H9" s="104"/>
      <c r="K9" s="22" t="s">
        <v>15</v>
      </c>
      <c r="L9" s="16" t="e">
        <f>O3+O4+O5+O6+O7+O8</f>
        <v>#DIV/0!</v>
      </c>
      <c r="M9" s="8"/>
    </row>
    <row r="10" spans="1:15" x14ac:dyDescent="0.2">
      <c r="A10" s="26"/>
      <c r="B10" s="25"/>
      <c r="C10" s="35"/>
      <c r="D10" s="35"/>
      <c r="E10" s="25"/>
      <c r="F10" s="25"/>
      <c r="G10" s="25"/>
      <c r="H10" s="104"/>
    </row>
    <row r="11" spans="1:15" x14ac:dyDescent="0.2">
      <c r="A11" s="26"/>
      <c r="B11" s="25"/>
      <c r="C11" s="35"/>
      <c r="D11" s="35"/>
      <c r="E11" s="25"/>
      <c r="F11" s="25"/>
      <c r="G11" s="25"/>
      <c r="H11" s="104"/>
    </row>
    <row r="12" spans="1:15" x14ac:dyDescent="0.2">
      <c r="A12" s="26"/>
      <c r="B12" s="25"/>
      <c r="C12" s="35"/>
      <c r="D12" s="35"/>
      <c r="E12" s="25"/>
      <c r="F12" s="25"/>
      <c r="G12" s="25"/>
      <c r="H12" s="104"/>
    </row>
    <row r="13" spans="1:15" x14ac:dyDescent="0.2">
      <c r="A13" s="26"/>
      <c r="B13" s="25"/>
      <c r="C13" s="35"/>
      <c r="D13" s="35"/>
      <c r="E13" s="25"/>
      <c r="F13" s="25"/>
      <c r="G13" s="25"/>
      <c r="H13" s="104"/>
    </row>
    <row r="14" spans="1:15" x14ac:dyDescent="0.2">
      <c r="A14" s="26"/>
      <c r="B14" s="25"/>
      <c r="C14" s="35"/>
      <c r="D14" s="35"/>
      <c r="E14" s="25"/>
      <c r="F14" s="25"/>
      <c r="G14" s="25"/>
      <c r="H14" s="104"/>
    </row>
    <row r="15" spans="1:15" x14ac:dyDescent="0.2">
      <c r="A15" s="26"/>
      <c r="B15" s="25"/>
      <c r="C15" s="35"/>
      <c r="D15" s="35"/>
      <c r="E15" s="25"/>
      <c r="F15" s="25"/>
      <c r="G15" s="25"/>
      <c r="H15" s="104"/>
    </row>
    <row r="16" spans="1:15" x14ac:dyDescent="0.2">
      <c r="A16" s="26"/>
      <c r="B16" s="25"/>
      <c r="C16" s="35"/>
      <c r="D16" s="35"/>
      <c r="E16" s="25"/>
      <c r="F16" s="25"/>
      <c r="G16" s="25"/>
      <c r="H16" s="104"/>
    </row>
    <row r="17" spans="1:8" x14ac:dyDescent="0.2">
      <c r="A17" s="26"/>
      <c r="B17" s="25"/>
      <c r="C17" s="35"/>
      <c r="D17" s="35"/>
      <c r="E17" s="25"/>
      <c r="F17" s="25"/>
      <c r="G17" s="25"/>
      <c r="H17" s="104"/>
    </row>
    <row r="18" spans="1:8" x14ac:dyDescent="0.2">
      <c r="A18" s="26"/>
      <c r="B18" s="25"/>
      <c r="C18" s="35"/>
      <c r="D18" s="35"/>
      <c r="E18" s="25"/>
      <c r="F18" s="25"/>
      <c r="G18" s="25"/>
      <c r="H18" s="104"/>
    </row>
    <row r="19" spans="1:8" x14ac:dyDescent="0.2">
      <c r="A19" s="26"/>
      <c r="B19" s="25"/>
      <c r="C19" s="35"/>
      <c r="D19" s="35"/>
      <c r="E19" s="25"/>
      <c r="F19" s="25"/>
      <c r="G19" s="25"/>
      <c r="H19" s="104"/>
    </row>
    <row r="20" spans="1:8" x14ac:dyDescent="0.2">
      <c r="A20" s="26"/>
      <c r="B20" s="25"/>
      <c r="C20" s="35"/>
      <c r="D20" s="35"/>
      <c r="E20" s="25"/>
      <c r="F20" s="25"/>
      <c r="G20" s="25"/>
      <c r="H20" s="104"/>
    </row>
    <row r="21" spans="1:8" x14ac:dyDescent="0.2">
      <c r="A21" s="26"/>
      <c r="B21" s="25"/>
      <c r="C21" s="35"/>
      <c r="D21" s="35"/>
      <c r="E21" s="25"/>
      <c r="F21" s="25"/>
      <c r="G21" s="25"/>
      <c r="H21" s="104"/>
    </row>
    <row r="22" spans="1:8" x14ac:dyDescent="0.2">
      <c r="A22" s="26"/>
      <c r="B22" s="25"/>
      <c r="C22" s="35"/>
      <c r="D22" s="35"/>
      <c r="E22" s="25"/>
      <c r="F22" s="25"/>
      <c r="G22" s="25"/>
      <c r="H22" s="104"/>
    </row>
    <row r="23" spans="1:8" x14ac:dyDescent="0.2">
      <c r="A23" s="26"/>
      <c r="B23" s="25"/>
      <c r="C23" s="35"/>
      <c r="D23" s="35"/>
      <c r="E23" s="25"/>
      <c r="F23" s="25"/>
      <c r="G23" s="25"/>
      <c r="H23" s="104"/>
    </row>
    <row r="24" spans="1:8" x14ac:dyDescent="0.2">
      <c r="A24" s="26"/>
      <c r="B24" s="25"/>
      <c r="C24" s="35"/>
      <c r="D24" s="35"/>
      <c r="E24" s="25"/>
      <c r="F24" s="25"/>
      <c r="G24" s="25"/>
      <c r="H24" s="104"/>
    </row>
    <row r="25" spans="1:8" x14ac:dyDescent="0.2">
      <c r="A25" s="26"/>
      <c r="B25" s="25"/>
      <c r="C25" s="35"/>
      <c r="D25" s="35"/>
      <c r="E25" s="25"/>
      <c r="F25" s="25"/>
      <c r="G25" s="25"/>
      <c r="H25" s="104"/>
    </row>
    <row r="26" spans="1:8" x14ac:dyDescent="0.2">
      <c r="A26" s="26"/>
      <c r="B26" s="25"/>
      <c r="C26" s="35"/>
      <c r="D26" s="35"/>
      <c r="E26" s="25"/>
      <c r="F26" s="25"/>
      <c r="G26" s="25"/>
      <c r="H26" s="104"/>
    </row>
    <row r="27" spans="1:8" x14ac:dyDescent="0.2">
      <c r="A27" s="26"/>
      <c r="B27" s="25"/>
      <c r="C27" s="35"/>
      <c r="D27" s="35"/>
      <c r="E27" s="25"/>
      <c r="F27" s="25"/>
      <c r="G27" s="25"/>
      <c r="H27" s="104"/>
    </row>
    <row r="28" spans="1:8" x14ac:dyDescent="0.2">
      <c r="A28" s="26"/>
      <c r="B28" s="25"/>
      <c r="C28" s="35"/>
      <c r="D28" s="35"/>
      <c r="E28" s="25"/>
      <c r="F28" s="25"/>
      <c r="G28" s="25"/>
      <c r="H28" s="104"/>
    </row>
    <row r="29" spans="1:8" x14ac:dyDescent="0.2">
      <c r="A29" s="26"/>
      <c r="B29" s="25"/>
      <c r="C29" s="35"/>
      <c r="D29" s="35"/>
      <c r="E29" s="25"/>
      <c r="F29" s="25"/>
      <c r="G29" s="25"/>
      <c r="H29" s="104"/>
    </row>
    <row r="30" spans="1:8" x14ac:dyDescent="0.2">
      <c r="A30" s="26"/>
      <c r="B30" s="25"/>
      <c r="C30" s="35"/>
      <c r="D30" s="35"/>
      <c r="E30" s="25"/>
      <c r="F30" s="25"/>
      <c r="G30" s="25"/>
      <c r="H30" s="104"/>
    </row>
    <row r="31" spans="1:8" x14ac:dyDescent="0.2">
      <c r="A31" s="26"/>
      <c r="B31" s="25"/>
      <c r="C31" s="35"/>
      <c r="D31" s="35"/>
      <c r="E31" s="25"/>
      <c r="F31" s="25"/>
      <c r="G31" s="25"/>
      <c r="H31" s="104"/>
    </row>
    <row r="32" spans="1:8" x14ac:dyDescent="0.2">
      <c r="A32" s="26"/>
      <c r="B32" s="25"/>
      <c r="C32" s="35"/>
      <c r="D32" s="35"/>
      <c r="E32" s="25"/>
      <c r="F32" s="25"/>
      <c r="G32" s="25"/>
      <c r="H32" s="104"/>
    </row>
    <row r="33" spans="1:8" x14ac:dyDescent="0.2">
      <c r="A33" s="26"/>
      <c r="B33" s="25"/>
      <c r="C33" s="35"/>
      <c r="D33" s="35"/>
      <c r="E33" s="25"/>
      <c r="F33" s="25"/>
      <c r="G33" s="25"/>
      <c r="H33" s="104"/>
    </row>
    <row r="34" spans="1:8" x14ac:dyDescent="0.2">
      <c r="A34" s="26"/>
      <c r="B34" s="25"/>
      <c r="C34" s="35"/>
      <c r="D34" s="35"/>
      <c r="E34" s="25"/>
      <c r="F34" s="25"/>
      <c r="G34" s="25"/>
      <c r="H34" s="104"/>
    </row>
    <row r="35" spans="1:8" x14ac:dyDescent="0.2">
      <c r="A35" s="26"/>
      <c r="B35" s="25"/>
      <c r="C35" s="35"/>
      <c r="D35" s="35"/>
      <c r="E35" s="25"/>
      <c r="F35" s="25"/>
      <c r="G35" s="25"/>
      <c r="H35" s="104"/>
    </row>
    <row r="36" spans="1:8" x14ac:dyDescent="0.2">
      <c r="A36" s="26"/>
      <c r="B36" s="25"/>
      <c r="C36" s="35"/>
      <c r="D36" s="35"/>
      <c r="E36" s="25"/>
      <c r="F36" s="25"/>
      <c r="G36" s="25"/>
      <c r="H36" s="104"/>
    </row>
    <row r="37" spans="1:8" x14ac:dyDescent="0.2">
      <c r="A37" s="26"/>
      <c r="B37" s="25"/>
      <c r="C37" s="35"/>
      <c r="D37" s="35"/>
      <c r="E37" s="25"/>
      <c r="F37" s="25"/>
      <c r="G37" s="25"/>
      <c r="H37" s="104"/>
    </row>
    <row r="38" spans="1:8" x14ac:dyDescent="0.2">
      <c r="A38" s="26"/>
      <c r="B38" s="25"/>
      <c r="C38" s="35"/>
      <c r="D38" s="35"/>
      <c r="E38" s="25"/>
      <c r="F38" s="25"/>
      <c r="G38" s="25"/>
      <c r="H38" s="104"/>
    </row>
    <row r="39" spans="1:8" x14ac:dyDescent="0.2">
      <c r="A39" s="26"/>
      <c r="B39" s="25"/>
      <c r="C39" s="35"/>
      <c r="D39" s="35"/>
      <c r="E39" s="25"/>
      <c r="F39" s="25"/>
      <c r="G39" s="25"/>
      <c r="H39" s="104"/>
    </row>
    <row r="40" spans="1:8" x14ac:dyDescent="0.2">
      <c r="A40" s="26"/>
      <c r="B40" s="25"/>
      <c r="C40" s="35"/>
      <c r="D40" s="35"/>
      <c r="E40" s="25"/>
      <c r="F40" s="25"/>
      <c r="G40" s="25"/>
      <c r="H40" s="104"/>
    </row>
    <row r="41" spans="1:8" x14ac:dyDescent="0.2">
      <c r="A41" s="26"/>
      <c r="B41" s="25"/>
      <c r="C41" s="35"/>
      <c r="D41" s="35"/>
      <c r="E41" s="25"/>
      <c r="F41" s="25"/>
      <c r="G41" s="25"/>
      <c r="H41" s="104"/>
    </row>
    <row r="42" spans="1:8" x14ac:dyDescent="0.2">
      <c r="A42" s="26"/>
      <c r="B42" s="25"/>
      <c r="C42" s="35"/>
      <c r="D42" s="35"/>
      <c r="E42" s="25"/>
      <c r="F42" s="25"/>
      <c r="G42" s="25"/>
      <c r="H42" s="104"/>
    </row>
    <row r="43" spans="1:8" x14ac:dyDescent="0.2">
      <c r="A43" s="26"/>
      <c r="B43" s="25"/>
      <c r="C43" s="35"/>
      <c r="D43" s="35"/>
      <c r="E43" s="25"/>
      <c r="F43" s="25"/>
      <c r="G43" s="25"/>
      <c r="H43" s="104"/>
    </row>
    <row r="44" spans="1:8" x14ac:dyDescent="0.2">
      <c r="A44" s="26"/>
      <c r="B44" s="25"/>
      <c r="C44" s="35"/>
      <c r="D44" s="35"/>
      <c r="E44" s="25"/>
      <c r="F44" s="25"/>
      <c r="G44" s="25"/>
      <c r="H44" s="104"/>
    </row>
    <row r="45" spans="1:8" x14ac:dyDescent="0.2">
      <c r="A45" s="26"/>
      <c r="B45" s="25"/>
      <c r="C45" s="35"/>
      <c r="D45" s="35"/>
      <c r="E45" s="25"/>
      <c r="F45" s="25"/>
      <c r="G45" s="25"/>
      <c r="H45" s="104"/>
    </row>
    <row r="46" spans="1:8" x14ac:dyDescent="0.2">
      <c r="A46" s="26"/>
      <c r="B46" s="25"/>
      <c r="C46" s="35"/>
      <c r="D46" s="35"/>
      <c r="E46" s="25"/>
      <c r="F46" s="25"/>
      <c r="G46" s="25"/>
      <c r="H46" s="104"/>
    </row>
    <row r="47" spans="1:8" x14ac:dyDescent="0.2">
      <c r="A47" s="26"/>
      <c r="B47" s="25"/>
      <c r="C47" s="35"/>
      <c r="D47" s="35"/>
      <c r="E47" s="25"/>
      <c r="F47" s="25"/>
      <c r="G47" s="25"/>
      <c r="H47" s="104"/>
    </row>
    <row r="48" spans="1:8" x14ac:dyDescent="0.2">
      <c r="A48" s="26"/>
      <c r="B48" s="25"/>
      <c r="C48" s="35"/>
      <c r="D48" s="35"/>
      <c r="E48" s="25"/>
      <c r="F48" s="25"/>
      <c r="G48" s="25"/>
      <c r="H48" s="104"/>
    </row>
    <row r="49" spans="1:8" x14ac:dyDescent="0.2">
      <c r="A49" s="26"/>
      <c r="B49" s="25"/>
      <c r="C49" s="35"/>
      <c r="D49" s="35"/>
      <c r="E49" s="25"/>
      <c r="F49" s="25"/>
      <c r="G49" s="25"/>
      <c r="H49" s="104"/>
    </row>
    <row r="50" spans="1:8" x14ac:dyDescent="0.2">
      <c r="A50" s="26"/>
      <c r="B50" s="25"/>
      <c r="C50" s="35"/>
      <c r="D50" s="35"/>
      <c r="E50" s="25"/>
      <c r="F50" s="25"/>
      <c r="G50" s="25"/>
      <c r="H50" s="104"/>
    </row>
    <row r="51" spans="1:8" x14ac:dyDescent="0.2">
      <c r="A51" s="26"/>
      <c r="B51" s="25"/>
      <c r="C51" s="35"/>
      <c r="D51" s="35"/>
      <c r="E51" s="25"/>
      <c r="F51" s="25"/>
      <c r="G51" s="25"/>
      <c r="H51" s="104"/>
    </row>
    <row r="52" spans="1:8" x14ac:dyDescent="0.2">
      <c r="A52" s="26"/>
      <c r="B52" s="25"/>
      <c r="C52" s="35"/>
      <c r="D52" s="35"/>
      <c r="E52" s="25"/>
      <c r="F52" s="25"/>
      <c r="G52" s="25"/>
      <c r="H52" s="104"/>
    </row>
    <row r="53" spans="1:8" x14ac:dyDescent="0.2">
      <c r="A53" s="26"/>
      <c r="B53" s="37"/>
      <c r="C53" s="38"/>
      <c r="D53" s="38"/>
      <c r="E53" s="25"/>
      <c r="F53" s="25"/>
      <c r="G53" s="25"/>
      <c r="H53" s="104"/>
    </row>
    <row r="54" spans="1:8" x14ac:dyDescent="0.2">
      <c r="A54" s="26"/>
      <c r="B54" s="37"/>
      <c r="C54" s="38"/>
      <c r="D54" s="38"/>
      <c r="E54" s="25"/>
      <c r="F54" s="25"/>
      <c r="G54" s="25"/>
      <c r="H54" s="104"/>
    </row>
    <row r="55" spans="1:8" x14ac:dyDescent="0.2">
      <c r="A55" s="26"/>
      <c r="B55" s="37"/>
      <c r="C55" s="38"/>
      <c r="D55" s="38"/>
      <c r="E55" s="25"/>
      <c r="F55" s="25"/>
      <c r="G55" s="25"/>
      <c r="H55" s="104"/>
    </row>
    <row r="56" spans="1:8" x14ac:dyDescent="0.2">
      <c r="A56" s="26"/>
      <c r="B56" s="37"/>
      <c r="C56" s="38"/>
      <c r="D56" s="38"/>
      <c r="E56" s="25"/>
      <c r="F56" s="25"/>
      <c r="G56" s="25"/>
      <c r="H56" s="104"/>
    </row>
    <row r="57" spans="1:8" x14ac:dyDescent="0.2">
      <c r="A57" s="26"/>
      <c r="B57" s="37"/>
      <c r="C57" s="38"/>
      <c r="D57" s="38"/>
      <c r="E57" s="25"/>
      <c r="F57" s="25"/>
      <c r="G57" s="25"/>
      <c r="H57" s="104"/>
    </row>
    <row r="58" spans="1:8" x14ac:dyDescent="0.2">
      <c r="A58" s="26"/>
      <c r="B58" s="37"/>
      <c r="C58" s="38"/>
      <c r="D58" s="38"/>
      <c r="E58" s="25"/>
      <c r="F58" s="25"/>
      <c r="G58" s="25"/>
      <c r="H58" s="104"/>
    </row>
    <row r="59" spans="1:8" x14ac:dyDescent="0.2">
      <c r="A59" s="26"/>
      <c r="B59" s="37"/>
      <c r="C59" s="38"/>
      <c r="D59" s="38"/>
      <c r="E59" s="25"/>
      <c r="F59" s="25"/>
      <c r="G59" s="25"/>
      <c r="H59" s="104"/>
    </row>
    <row r="60" spans="1:8" x14ac:dyDescent="0.2">
      <c r="A60" s="26"/>
      <c r="B60" s="37"/>
      <c r="C60" s="38"/>
      <c r="D60" s="38"/>
      <c r="E60" s="25"/>
      <c r="F60" s="25"/>
      <c r="G60" s="25"/>
      <c r="H60" s="104"/>
    </row>
    <row r="61" spans="1:8" x14ac:dyDescent="0.2">
      <c r="A61" s="26"/>
      <c r="B61" s="37"/>
      <c r="C61" s="38"/>
      <c r="D61" s="38"/>
      <c r="E61" s="25"/>
      <c r="F61" s="25"/>
      <c r="G61" s="25"/>
      <c r="H61" s="104"/>
    </row>
    <row r="62" spans="1:8" x14ac:dyDescent="0.2">
      <c r="A62" s="26"/>
      <c r="B62" s="37"/>
      <c r="C62" s="38"/>
      <c r="D62" s="38"/>
      <c r="E62" s="25"/>
      <c r="F62" s="25"/>
      <c r="G62" s="25"/>
      <c r="H62" s="104"/>
    </row>
    <row r="63" spans="1:8" x14ac:dyDescent="0.2">
      <c r="A63" s="26"/>
      <c r="B63" s="37"/>
      <c r="C63" s="38"/>
      <c r="D63" s="38"/>
      <c r="E63" s="25"/>
      <c r="F63" s="25"/>
      <c r="G63" s="25"/>
      <c r="H63" s="104"/>
    </row>
    <row r="64" spans="1:8" x14ac:dyDescent="0.2">
      <c r="A64" s="26"/>
      <c r="B64" s="37"/>
      <c r="C64" s="38"/>
      <c r="D64" s="38"/>
      <c r="E64" s="25"/>
      <c r="F64" s="25"/>
      <c r="G64" s="25"/>
      <c r="H64" s="104"/>
    </row>
    <row r="65" spans="1:8" x14ac:dyDescent="0.2">
      <c r="A65" s="26"/>
      <c r="B65" s="37"/>
      <c r="C65" s="38"/>
      <c r="D65" s="38"/>
      <c r="E65" s="25"/>
      <c r="F65" s="25"/>
      <c r="G65" s="25"/>
      <c r="H65" s="104"/>
    </row>
    <row r="66" spans="1:8" x14ac:dyDescent="0.2">
      <c r="A66" s="26"/>
      <c r="B66" s="37"/>
      <c r="C66" s="38"/>
      <c r="D66" s="38"/>
      <c r="E66" s="25"/>
      <c r="F66" s="25"/>
      <c r="G66" s="25"/>
      <c r="H66" s="104"/>
    </row>
    <row r="67" spans="1:8" x14ac:dyDescent="0.2">
      <c r="A67" s="26"/>
      <c r="B67" s="37"/>
      <c r="C67" s="38"/>
      <c r="D67" s="38"/>
      <c r="E67" s="25"/>
      <c r="F67" s="25"/>
      <c r="G67" s="25"/>
      <c r="H67" s="104"/>
    </row>
    <row r="68" spans="1:8" x14ac:dyDescent="0.2">
      <c r="A68" s="26"/>
      <c r="B68" s="37"/>
      <c r="C68" s="38"/>
      <c r="D68" s="38"/>
      <c r="E68" s="25"/>
      <c r="F68" s="25"/>
      <c r="G68" s="25"/>
      <c r="H68" s="104"/>
    </row>
    <row r="69" spans="1:8" x14ac:dyDescent="0.2">
      <c r="A69" s="26"/>
      <c r="B69" s="37"/>
      <c r="C69" s="38"/>
      <c r="D69" s="38"/>
      <c r="E69" s="25"/>
      <c r="F69" s="25"/>
      <c r="G69" s="25"/>
      <c r="H69" s="104"/>
    </row>
    <row r="70" spans="1:8" x14ac:dyDescent="0.2">
      <c r="A70" s="26"/>
      <c r="B70" s="37"/>
      <c r="C70" s="38"/>
      <c r="D70" s="38"/>
      <c r="E70" s="25"/>
      <c r="F70" s="25"/>
      <c r="G70" s="25"/>
      <c r="H70" s="104"/>
    </row>
    <row r="71" spans="1:8" x14ac:dyDescent="0.2">
      <c r="A71" s="26"/>
      <c r="B71" s="37"/>
      <c r="C71" s="38"/>
      <c r="D71" s="38"/>
      <c r="E71" s="25"/>
      <c r="F71" s="25"/>
      <c r="G71" s="25"/>
      <c r="H71" s="104"/>
    </row>
    <row r="72" spans="1:8" x14ac:dyDescent="0.2">
      <c r="A72" s="26"/>
      <c r="B72" s="37"/>
      <c r="C72" s="38"/>
      <c r="D72" s="38"/>
      <c r="E72" s="25"/>
      <c r="F72" s="25"/>
      <c r="G72" s="25"/>
      <c r="H72" s="104"/>
    </row>
    <row r="73" spans="1:8" x14ac:dyDescent="0.2">
      <c r="A73" s="26"/>
      <c r="B73" s="37"/>
      <c r="C73" s="38"/>
      <c r="D73" s="38"/>
      <c r="E73" s="25"/>
      <c r="F73" s="25"/>
      <c r="G73" s="25"/>
      <c r="H73" s="104"/>
    </row>
    <row r="74" spans="1:8" x14ac:dyDescent="0.2">
      <c r="A74" s="26"/>
      <c r="B74" s="37"/>
      <c r="C74" s="38"/>
      <c r="D74" s="38"/>
      <c r="E74" s="25"/>
      <c r="F74" s="25"/>
      <c r="G74" s="25"/>
      <c r="H74" s="104"/>
    </row>
    <row r="75" spans="1:8" x14ac:dyDescent="0.2">
      <c r="A75" s="26"/>
      <c r="B75" s="37"/>
      <c r="C75" s="38"/>
      <c r="D75" s="38"/>
      <c r="E75" s="25"/>
      <c r="F75" s="25"/>
      <c r="G75" s="25"/>
      <c r="H75" s="104"/>
    </row>
    <row r="76" spans="1:8" x14ac:dyDescent="0.2">
      <c r="A76" s="26"/>
      <c r="B76" s="37"/>
      <c r="C76" s="38"/>
      <c r="D76" s="38"/>
      <c r="E76" s="25"/>
      <c r="F76" s="25"/>
      <c r="G76" s="25"/>
      <c r="H76" s="104"/>
    </row>
    <row r="77" spans="1:8" x14ac:dyDescent="0.2">
      <c r="A77" s="26"/>
      <c r="B77" s="37"/>
      <c r="C77" s="38"/>
      <c r="D77" s="38"/>
      <c r="E77" s="25"/>
      <c r="F77" s="25"/>
      <c r="G77" s="25"/>
      <c r="H77" s="104"/>
    </row>
    <row r="78" spans="1:8" x14ac:dyDescent="0.2">
      <c r="A78" s="26"/>
      <c r="B78" s="37"/>
      <c r="C78" s="38"/>
      <c r="D78" s="38"/>
      <c r="E78" s="25"/>
      <c r="F78" s="25"/>
      <c r="G78" s="25"/>
      <c r="H78" s="104"/>
    </row>
    <row r="79" spans="1:8" x14ac:dyDescent="0.2">
      <c r="A79" s="26"/>
      <c r="B79" s="37"/>
      <c r="C79" s="38"/>
      <c r="D79" s="38"/>
      <c r="E79" s="25"/>
      <c r="F79" s="25"/>
      <c r="G79" s="25"/>
      <c r="H79" s="104"/>
    </row>
    <row r="80" spans="1:8" x14ac:dyDescent="0.2">
      <c r="A80" s="26"/>
      <c r="B80" s="37"/>
      <c r="C80" s="38"/>
      <c r="D80" s="38"/>
      <c r="E80" s="25"/>
      <c r="F80" s="25"/>
      <c r="G80" s="25"/>
      <c r="H80" s="104"/>
    </row>
    <row r="81" spans="1:11" x14ac:dyDescent="0.2">
      <c r="A81" s="26"/>
      <c r="B81" s="37"/>
      <c r="C81" s="38"/>
      <c r="D81" s="38"/>
      <c r="E81" s="25"/>
      <c r="F81" s="25"/>
      <c r="G81" s="25"/>
      <c r="H81" s="104"/>
    </row>
    <row r="82" spans="1:11" x14ac:dyDescent="0.2">
      <c r="A82" s="26"/>
      <c r="B82" s="37"/>
      <c r="C82" s="38"/>
      <c r="D82" s="38"/>
      <c r="E82" s="25"/>
      <c r="F82" s="25"/>
      <c r="G82" s="25"/>
      <c r="H82" s="104"/>
    </row>
    <row r="83" spans="1:11" x14ac:dyDescent="0.2">
      <c r="A83" s="26"/>
      <c r="B83" s="37"/>
      <c r="C83" s="38"/>
      <c r="D83" s="38"/>
      <c r="E83" s="25"/>
      <c r="F83" s="25"/>
      <c r="G83" s="25"/>
      <c r="H83" s="104"/>
    </row>
    <row r="84" spans="1:11" x14ac:dyDescent="0.2">
      <c r="A84" s="26"/>
      <c r="B84" s="37"/>
      <c r="C84" s="38"/>
      <c r="D84" s="38"/>
      <c r="E84" s="25"/>
      <c r="F84" s="25"/>
      <c r="G84" s="25"/>
      <c r="H84" s="104"/>
    </row>
    <row r="85" spans="1:11" x14ac:dyDescent="0.2">
      <c r="A85" s="26"/>
      <c r="B85" s="37"/>
      <c r="C85" s="38"/>
      <c r="D85" s="38"/>
      <c r="E85" s="25"/>
      <c r="F85" s="25"/>
      <c r="G85" s="25"/>
      <c r="H85" s="104"/>
    </row>
    <row r="86" spans="1:11" x14ac:dyDescent="0.2">
      <c r="A86" s="26"/>
      <c r="B86" s="37"/>
      <c r="C86" s="38"/>
      <c r="D86" s="38"/>
      <c r="E86" s="25"/>
      <c r="F86" s="25"/>
      <c r="G86" s="25"/>
      <c r="H86" s="104"/>
    </row>
    <row r="87" spans="1:11" x14ac:dyDescent="0.2">
      <c r="A87" s="26"/>
      <c r="B87" s="37"/>
      <c r="C87" s="38"/>
      <c r="D87" s="38"/>
      <c r="E87" s="25"/>
      <c r="F87" s="25"/>
      <c r="G87" s="25"/>
      <c r="H87" s="104"/>
    </row>
    <row r="88" spans="1:11" x14ac:dyDescent="0.2">
      <c r="A88" s="26"/>
      <c r="B88" s="37"/>
      <c r="C88" s="38"/>
      <c r="D88" s="38"/>
      <c r="E88" s="25"/>
      <c r="F88" s="25"/>
      <c r="G88" s="25"/>
      <c r="H88" s="104"/>
    </row>
    <row r="89" spans="1:11" x14ac:dyDescent="0.2">
      <c r="A89" s="26"/>
      <c r="B89" s="37"/>
      <c r="C89" s="38"/>
      <c r="D89" s="38"/>
      <c r="E89" s="25"/>
      <c r="F89" s="25"/>
      <c r="G89" s="25"/>
      <c r="H89" s="104"/>
    </row>
    <row r="90" spans="1:11" x14ac:dyDescent="0.2">
      <c r="A90" s="26"/>
      <c r="B90" s="37"/>
      <c r="C90" s="38"/>
      <c r="D90" s="38"/>
      <c r="E90" s="25"/>
      <c r="F90" s="25"/>
      <c r="G90" s="25"/>
      <c r="H90" s="104"/>
    </row>
    <row r="91" spans="1:11" x14ac:dyDescent="0.2">
      <c r="A91" s="26"/>
      <c r="B91" s="37"/>
      <c r="C91" s="38"/>
      <c r="D91" s="38"/>
      <c r="E91" s="25"/>
      <c r="F91" s="25"/>
      <c r="G91" s="25"/>
      <c r="H91" s="104"/>
    </row>
    <row r="92" spans="1:11" x14ac:dyDescent="0.2">
      <c r="A92" s="26"/>
      <c r="B92" s="37"/>
      <c r="C92" s="38"/>
      <c r="D92" s="38"/>
      <c r="E92" s="25"/>
      <c r="F92" s="25"/>
      <c r="G92" s="25"/>
      <c r="H92" s="104"/>
    </row>
    <row r="93" spans="1:11" x14ac:dyDescent="0.2">
      <c r="A93" s="26"/>
      <c r="B93" s="37"/>
      <c r="C93" s="38"/>
      <c r="D93" s="38"/>
      <c r="E93" s="25"/>
      <c r="F93" s="25"/>
      <c r="G93" s="25"/>
      <c r="H93" s="104"/>
    </row>
    <row r="94" spans="1:11" x14ac:dyDescent="0.2">
      <c r="A94" s="26"/>
      <c r="B94" s="37"/>
      <c r="C94" s="38"/>
      <c r="D94" s="38"/>
      <c r="E94" s="25"/>
      <c r="F94" s="25"/>
      <c r="G94" s="25"/>
      <c r="H94" s="104"/>
      <c r="K94" s="5"/>
    </row>
    <row r="95" spans="1:11" x14ac:dyDescent="0.2">
      <c r="A95" s="26"/>
      <c r="B95" s="37"/>
      <c r="C95" s="38"/>
      <c r="D95" s="38"/>
      <c r="E95" s="25"/>
      <c r="F95" s="25"/>
      <c r="G95" s="25"/>
      <c r="H95" s="104"/>
    </row>
    <row r="96" spans="1:11" x14ac:dyDescent="0.2">
      <c r="A96" s="26"/>
      <c r="B96" s="37"/>
      <c r="C96" s="38"/>
      <c r="D96" s="38"/>
      <c r="E96" s="25"/>
      <c r="F96" s="25"/>
      <c r="G96" s="25"/>
      <c r="H96" s="104"/>
    </row>
    <row r="97" spans="1:8" x14ac:dyDescent="0.2">
      <c r="A97" s="26"/>
      <c r="B97" s="37"/>
      <c r="C97" s="38"/>
      <c r="D97" s="38"/>
      <c r="E97" s="25"/>
      <c r="F97" s="25"/>
      <c r="G97" s="25"/>
      <c r="H97" s="104"/>
    </row>
    <row r="98" spans="1:8" x14ac:dyDescent="0.2">
      <c r="A98" s="26"/>
      <c r="B98" s="37"/>
      <c r="C98" s="38"/>
      <c r="D98" s="38"/>
      <c r="E98" s="25"/>
      <c r="F98" s="25"/>
      <c r="G98" s="25"/>
      <c r="H98" s="104"/>
    </row>
    <row r="99" spans="1:8" x14ac:dyDescent="0.2">
      <c r="A99" s="26"/>
      <c r="B99" s="37"/>
      <c r="C99" s="38"/>
      <c r="D99" s="38"/>
      <c r="E99" s="25"/>
      <c r="F99" s="25"/>
      <c r="G99" s="25"/>
      <c r="H99" s="104"/>
    </row>
    <row r="100" spans="1:8" x14ac:dyDescent="0.2">
      <c r="A100" s="26"/>
      <c r="B100" s="37"/>
      <c r="C100" s="38"/>
      <c r="D100" s="38"/>
      <c r="E100" s="25"/>
      <c r="F100" s="25"/>
      <c r="G100" s="25"/>
      <c r="H100" s="104"/>
    </row>
    <row r="101" spans="1:8" ht="13.5" thickBot="1" x14ac:dyDescent="0.25">
      <c r="A101" s="26"/>
      <c r="B101" s="28"/>
      <c r="C101" s="36"/>
      <c r="D101" s="37"/>
      <c r="E101" s="37"/>
      <c r="F101" s="25"/>
      <c r="G101" s="25"/>
      <c r="H101" s="104"/>
    </row>
    <row r="102" spans="1:8" ht="13.5" thickBot="1" x14ac:dyDescent="0.25">
      <c r="A102" s="29" t="s">
        <v>47</v>
      </c>
      <c r="B102" s="30"/>
      <c r="C102" s="40">
        <f>COUNT(C3:C101)</f>
        <v>0</v>
      </c>
      <c r="D102" s="105" t="s">
        <v>101</v>
      </c>
      <c r="E102" s="106">
        <f>COUNTIF(E2:E101,"BU COLIS")</f>
        <v>0</v>
      </c>
      <c r="F102" s="107">
        <f>SUM(F3:F101)</f>
        <v>0</v>
      </c>
      <c r="G102" s="108">
        <f>SUM(G3:G101)</f>
        <v>0</v>
      </c>
      <c r="H102" s="109">
        <f>SUM(H3:H101)</f>
        <v>0</v>
      </c>
    </row>
    <row r="103" spans="1:8" ht="18" customHeight="1" thickBot="1" x14ac:dyDescent="0.25">
      <c r="A103" s="138"/>
      <c r="B103" s="139"/>
      <c r="C103" s="99"/>
      <c r="D103" s="100" t="s">
        <v>102</v>
      </c>
      <c r="E103" s="101">
        <f>COUNTIF(E3:E101,"BU International")</f>
        <v>0</v>
      </c>
      <c r="F103" s="102">
        <v>1</v>
      </c>
      <c r="G103" s="9">
        <v>2</v>
      </c>
      <c r="H103" s="9">
        <v>3</v>
      </c>
    </row>
    <row r="104" spans="1:8" ht="42" customHeight="1" thickBot="1" x14ac:dyDescent="0.25">
      <c r="A104" s="136" t="s">
        <v>94</v>
      </c>
      <c r="B104" s="137"/>
      <c r="C104" s="40">
        <f>IF(AND($E$108&gt;=5,C102&gt;19),C102*A111,IF(AND($E$108=3,C102&gt;19),C102*A110,IF(AND($E$108=4,C102&gt;19),C102*A110,IF(AND($E$108&gt;=1,C102&gt;19),C102*A109,IF($E$108&lt;1,C102*A109,C102*A109)))))</f>
        <v>0</v>
      </c>
      <c r="D104" s="85" t="s">
        <v>103</v>
      </c>
      <c r="E104" s="86">
        <f>COUNTIF(E4:E101,"BU nouveaux services")</f>
        <v>0</v>
      </c>
      <c r="F104" s="51">
        <f>(F102*F103)/100</f>
        <v>0</v>
      </c>
      <c r="G104" s="48">
        <f>(G102*G103)/100</f>
        <v>0</v>
      </c>
      <c r="H104" s="48">
        <f>(H102*H103)/100</f>
        <v>0</v>
      </c>
    </row>
    <row r="105" spans="1:8" ht="13.5" thickBot="1" x14ac:dyDescent="0.25">
      <c r="A105" s="29"/>
      <c r="B105" s="41">
        <v>13</v>
      </c>
      <c r="C105" s="80">
        <f>COUNT(H3:H101)</f>
        <v>0</v>
      </c>
      <c r="D105" s="87" t="s">
        <v>104</v>
      </c>
      <c r="E105" s="88">
        <f>COUNTIF(E5:E101,"BU docapost")</f>
        <v>0</v>
      </c>
      <c r="F105" s="5"/>
      <c r="G105" s="5"/>
      <c r="H105" s="5"/>
    </row>
    <row r="106" spans="1:8" ht="13.5" thickBot="1" x14ac:dyDescent="0.25">
      <c r="A106" s="31" t="s">
        <v>56</v>
      </c>
      <c r="B106" s="30"/>
      <c r="C106" s="40">
        <f>(B105*C105)</f>
        <v>0</v>
      </c>
      <c r="D106" s="89" t="s">
        <v>105</v>
      </c>
      <c r="E106" s="90">
        <f>COUNTIF(E3:E101,"BU Média Relationnel")</f>
        <v>0</v>
      </c>
      <c r="F106" s="5"/>
      <c r="G106" s="5"/>
      <c r="H106" s="5"/>
    </row>
    <row r="107" spans="1:8" ht="44.25" customHeight="1" thickBot="1" x14ac:dyDescent="0.25">
      <c r="A107" s="136" t="s">
        <v>93</v>
      </c>
      <c r="B107" s="137"/>
      <c r="C107" s="40">
        <f>(C104+C106)</f>
        <v>0</v>
      </c>
      <c r="D107" s="91" t="s">
        <v>106</v>
      </c>
      <c r="E107" s="92">
        <f>COUNTIF(E4:E101,"BU courrier Relationnel")</f>
        <v>0</v>
      </c>
      <c r="F107" s="5"/>
      <c r="G107" s="5"/>
      <c r="H107" s="5"/>
    </row>
    <row r="108" spans="1:8" ht="13.5" thickBot="1" x14ac:dyDescent="0.25">
      <c r="A108" s="29" t="s">
        <v>18</v>
      </c>
      <c r="B108" s="30"/>
      <c r="C108" s="40" t="e">
        <f>L9+C107</f>
        <v>#DIV/0!</v>
      </c>
      <c r="D108" s="93" t="s">
        <v>107</v>
      </c>
      <c r="E108" s="94">
        <f>COUNTIF(E102:E107,"&gt;0")</f>
        <v>0</v>
      </c>
      <c r="F108" s="5"/>
      <c r="G108" s="5"/>
      <c r="H108" s="5"/>
    </row>
    <row r="109" spans="1:8" x14ac:dyDescent="0.2">
      <c r="A109" s="14">
        <v>25</v>
      </c>
      <c r="B109" s="79" t="s">
        <v>97</v>
      </c>
      <c r="C109" s="15"/>
      <c r="D109" s="3"/>
      <c r="E109" s="4"/>
      <c r="F109" s="4"/>
      <c r="G109" s="4"/>
      <c r="H109" s="4"/>
    </row>
    <row r="110" spans="1:8" x14ac:dyDescent="0.2">
      <c r="A110" s="14">
        <v>37.5</v>
      </c>
      <c r="B110" s="79" t="s">
        <v>98</v>
      </c>
      <c r="C110" s="15"/>
      <c r="D110" s="3"/>
      <c r="E110" s="4"/>
      <c r="F110" s="4"/>
      <c r="G110" s="4"/>
      <c r="H110" s="4"/>
    </row>
    <row r="111" spans="1:8" x14ac:dyDescent="0.2">
      <c r="A111" s="14">
        <v>50</v>
      </c>
      <c r="B111" s="79" t="s">
        <v>99</v>
      </c>
      <c r="C111" s="15"/>
      <c r="D111" s="3"/>
      <c r="E111" s="4"/>
      <c r="F111" s="4"/>
      <c r="G111" s="4"/>
      <c r="H111" s="4"/>
    </row>
    <row r="112" spans="1:8" ht="48" customHeight="1" thickBot="1" x14ac:dyDescent="0.25">
      <c r="A112" s="81" t="s">
        <v>57</v>
      </c>
      <c r="B112" s="42"/>
      <c r="C112" s="83">
        <f>F104</f>
        <v>0</v>
      </c>
      <c r="D112" s="3"/>
      <c r="E112" s="4"/>
      <c r="F112" s="4"/>
      <c r="G112" s="4"/>
      <c r="H112" s="4"/>
    </row>
    <row r="113" spans="1:8" ht="45" customHeight="1" x14ac:dyDescent="0.2">
      <c r="A113" s="82" t="s">
        <v>59</v>
      </c>
      <c r="B113" s="46"/>
      <c r="C113" s="83">
        <f>G104</f>
        <v>0</v>
      </c>
      <c r="D113" s="3"/>
      <c r="E113" s="4"/>
      <c r="F113" s="4"/>
      <c r="G113" s="4"/>
      <c r="H113" s="4"/>
    </row>
    <row r="114" spans="1:8" ht="30" customHeight="1" x14ac:dyDescent="0.2">
      <c r="A114" s="84" t="s">
        <v>58</v>
      </c>
      <c r="B114" s="42"/>
      <c r="C114" s="83">
        <f>H104</f>
        <v>0</v>
      </c>
      <c r="D114" s="3"/>
      <c r="E114" s="4"/>
      <c r="F114" s="4"/>
      <c r="G114" s="4"/>
      <c r="H114" s="4"/>
    </row>
    <row r="115" spans="1:8" ht="13.5" thickBot="1" x14ac:dyDescent="0.25">
      <c r="A115" s="47" t="s">
        <v>60</v>
      </c>
      <c r="B115" s="4"/>
      <c r="C115" s="49">
        <f>C112+C113+C114</f>
        <v>0</v>
      </c>
      <c r="D115" s="3"/>
      <c r="E115" s="4"/>
      <c r="F115" s="4"/>
      <c r="G115" s="4"/>
      <c r="H115" s="4"/>
    </row>
    <row r="116" spans="1:8" ht="13.5" thickBot="1" x14ac:dyDescent="0.25">
      <c r="A116" s="29" t="s">
        <v>16</v>
      </c>
      <c r="B116" s="30"/>
      <c r="C116" s="32"/>
      <c r="D116" s="3"/>
      <c r="E116" s="3"/>
      <c r="F116" s="3"/>
      <c r="G116" s="3"/>
      <c r="H116" s="3"/>
    </row>
    <row r="117" spans="1:8" ht="13.5" thickBot="1" x14ac:dyDescent="0.25">
      <c r="A117" s="13"/>
      <c r="B117" s="4"/>
      <c r="C117" s="15"/>
      <c r="D117" s="3"/>
      <c r="E117" s="3"/>
      <c r="F117" s="3"/>
      <c r="G117" s="3"/>
      <c r="H117" s="3"/>
    </row>
    <row r="118" spans="1:8" ht="13.5" thickBot="1" x14ac:dyDescent="0.25">
      <c r="A118" s="33" t="s">
        <v>17</v>
      </c>
      <c r="B118" s="30"/>
      <c r="C118" s="34" t="e">
        <f>C108+C115+C116</f>
        <v>#DIV/0!</v>
      </c>
      <c r="D118" s="39"/>
      <c r="E118" s="39"/>
      <c r="F118" s="39"/>
      <c r="G118" s="39"/>
      <c r="H118" s="39"/>
    </row>
    <row r="121" spans="1:8" x14ac:dyDescent="0.2">
      <c r="A121" s="52" t="s">
        <v>96</v>
      </c>
    </row>
    <row r="122" spans="1:8" x14ac:dyDescent="0.2">
      <c r="A122" s="25" t="s">
        <v>63</v>
      </c>
      <c r="B122" s="10"/>
      <c r="C122" s="25">
        <v>1</v>
      </c>
      <c r="D122" s="7">
        <f>(B122*C122)/100</f>
        <v>0</v>
      </c>
    </row>
    <row r="123" spans="1:8" x14ac:dyDescent="0.2">
      <c r="A123" s="25" t="s">
        <v>64</v>
      </c>
      <c r="B123" s="10"/>
      <c r="C123" s="25">
        <v>2</v>
      </c>
      <c r="D123" s="7">
        <f>(B123*C123)/100</f>
        <v>0</v>
      </c>
    </row>
    <row r="124" spans="1:8" x14ac:dyDescent="0.2">
      <c r="A124" s="25" t="s">
        <v>65</v>
      </c>
      <c r="B124" s="10"/>
      <c r="C124" s="25">
        <v>3</v>
      </c>
      <c r="D124" s="7">
        <f>(B124*C124)/100</f>
        <v>0</v>
      </c>
    </row>
  </sheetData>
  <sheetProtection password="CF7A" sheet="1" objects="1" scenarios="1" formatCells="0" formatColumns="0" formatRows="0" insertColumns="0" insertRows="0" insertHyperlinks="0" deleteColumns="0" deleteRows="0" selectLockedCells="1" sort="0" autoFilter="0" pivotTables="0"/>
  <autoFilter ref="A1:P26" xr:uid="{00000000-0009-0000-0000-000002000000}"/>
  <mergeCells count="5">
    <mergeCell ref="A107:B107"/>
    <mergeCell ref="A103:B103"/>
    <mergeCell ref="A1:H1"/>
    <mergeCell ref="I1:O1"/>
    <mergeCell ref="A104:B104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1E4C492-2A3B-4695-9825-C1FEC7ACC632}">
            <xm:f>NOT(ISERROR(SEARCH('grille bu %'!$G$8,E3)))</xm:f>
            <xm:f>'grille bu %'!$G$8</xm:f>
            <x14:dxf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9C5C2784-CC04-4521-A6DC-CF6B30DE577A}">
            <xm:f>NOT(ISERROR(SEARCH('grille bu %'!$G$7,E3)))</xm:f>
            <xm:f>'grille bu %'!$G$7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" operator="containsText" id="{298B0B8B-E715-48F2-8EE6-0F177F0E242E}">
            <xm:f>NOT(ISERROR(SEARCH('grille bu %'!$G$6,E3)))</xm:f>
            <xm:f>'grille bu %'!$G$6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EBD4E559-39E9-432F-B562-40C14CF17FA0}">
            <xm:f>NOT(ISERROR(SEARCH('grille bu %'!$G$5,E3)))</xm:f>
            <xm:f>'grille bu %'!$G$5</xm:f>
            <x14:dxf>
              <fill>
                <patternFill>
                  <bgColor rgb="FF99FF66"/>
                </patternFill>
              </fill>
            </x14:dxf>
          </x14:cfRule>
          <x14:cfRule type="containsText" priority="6" operator="containsText" id="{11298434-DA80-45E9-BC99-1FB2D837DFF2}">
            <xm:f>NOT(ISERROR(SEARCH('grille bu %'!$G$4,E3)))</xm:f>
            <xm:f>'grille bu %'!$G$4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7" operator="containsText" id="{D5B8EEC1-A36E-4381-B53D-F842A880A9D8}">
            <xm:f>NOT(ISERROR(SEARCH('grille bu %'!$G$3,E3)))</xm:f>
            <xm:f>'grille bu %'!$G$3</xm:f>
            <x14:dxf>
              <fill>
                <patternFill>
                  <bgColor theme="9" tint="0.39994506668294322"/>
                </patternFill>
              </fill>
            </x14:dxf>
          </x14:cfRule>
          <xm:sqref>E3:E101</xm:sqref>
        </x14:conditionalFormatting>
        <x14:conditionalFormatting xmlns:xm="http://schemas.microsoft.com/office/excel/2006/main">
          <x14:cfRule type="containsText" priority="4" operator="containsText" id="{2E1DB176-8995-45F4-84FD-27A3938102FE}">
            <xm:f>NOT(ISERROR(SEARCH('grille bu %'!$G$6,I19)))</xm:f>
            <xm:f>'grille bu %'!$G$6</xm:f>
            <x14:dxf>
              <fill>
                <patternFill>
                  <bgColor theme="7" tint="0.59996337778862885"/>
                </patternFill>
              </fill>
            </x14:dxf>
          </x14:cfRule>
          <xm:sqref>I19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4711F3-2B05-4D69-B875-3943F2D91A6F}">
          <x14:formula1>
            <xm:f>'grille bu %'!$E$2:$E$31</xm:f>
          </x14:formula1>
          <xm:sqref>A3:A101</xm:sqref>
        </x14:dataValidation>
        <x14:dataValidation type="list" allowBlank="1" showInputMessage="1" showErrorMessage="1" xr:uid="{C8E7D883-C444-48CD-8683-15E759B1BC4B}">
          <x14:formula1>
            <xm:f>'grille bu %'!$G$2:$G$8</xm:f>
          </x14:formula1>
          <xm:sqref>E3:E101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O124"/>
  <sheetViews>
    <sheetView zoomScale="80" zoomScaleNormal="80" workbookViewId="0">
      <selection activeCell="N5" sqref="N5"/>
    </sheetView>
  </sheetViews>
  <sheetFormatPr baseColWidth="10" defaultRowHeight="12.75" x14ac:dyDescent="0.2"/>
  <cols>
    <col min="1" max="1" width="18.140625" style="1" customWidth="1"/>
    <col min="2" max="2" width="15.7109375" style="1" customWidth="1"/>
    <col min="3" max="3" width="10.140625" style="1" customWidth="1"/>
    <col min="4" max="4" width="36.5703125" style="1" customWidth="1"/>
    <col min="5" max="5" width="20.42578125" style="1" bestFit="1" customWidth="1"/>
    <col min="6" max="6" width="13.7109375" style="1" customWidth="1"/>
    <col min="7" max="7" width="15.7109375" style="1" customWidth="1"/>
    <col min="8" max="8" width="14.28515625" style="1" customWidth="1"/>
    <col min="9" max="9" width="23.7109375" style="1" customWidth="1"/>
    <col min="10" max="10" width="11" style="1" customWidth="1"/>
    <col min="11" max="11" width="18" style="1" bestFit="1" customWidth="1"/>
    <col min="12" max="12" width="8.140625" style="1" customWidth="1"/>
    <col min="13" max="13" width="10.140625" style="1" customWidth="1"/>
    <col min="14" max="14" width="17.140625" style="1" customWidth="1"/>
    <col min="15" max="15" width="20.85546875" style="1" customWidth="1"/>
    <col min="16" max="16" width="32.85546875" style="1" customWidth="1"/>
    <col min="17" max="16384" width="11.42578125" style="1"/>
  </cols>
  <sheetData>
    <row r="1" spans="1:15" ht="31.5" customHeight="1" thickBot="1" x14ac:dyDescent="0.25">
      <c r="A1" s="140" t="s">
        <v>109</v>
      </c>
      <c r="B1" s="141"/>
      <c r="C1" s="141"/>
      <c r="D1" s="141"/>
      <c r="E1" s="141"/>
      <c r="F1" s="141"/>
      <c r="G1" s="141"/>
      <c r="H1" s="142"/>
      <c r="I1" s="143" t="s">
        <v>110</v>
      </c>
      <c r="J1" s="141"/>
      <c r="K1" s="141"/>
      <c r="L1" s="141"/>
      <c r="M1" s="141"/>
      <c r="N1" s="141"/>
      <c r="O1" s="142"/>
    </row>
    <row r="2" spans="1:15" ht="42" customHeight="1" x14ac:dyDescent="0.2">
      <c r="A2" s="95" t="s">
        <v>87</v>
      </c>
      <c r="B2" s="96" t="s">
        <v>10</v>
      </c>
      <c r="C2" s="76" t="s">
        <v>108</v>
      </c>
      <c r="D2" s="76" t="s">
        <v>55</v>
      </c>
      <c r="E2" s="97" t="s">
        <v>11</v>
      </c>
      <c r="F2" s="76" t="s">
        <v>61</v>
      </c>
      <c r="G2" s="76" t="s">
        <v>72</v>
      </c>
      <c r="H2" s="103" t="s">
        <v>58</v>
      </c>
      <c r="I2" s="98" t="s">
        <v>11</v>
      </c>
      <c r="J2" s="75" t="s">
        <v>12</v>
      </c>
      <c r="K2" s="75" t="s">
        <v>13</v>
      </c>
      <c r="L2" s="75" t="s">
        <v>14</v>
      </c>
      <c r="M2" s="75" t="s">
        <v>19</v>
      </c>
      <c r="N2" s="77" t="s">
        <v>45</v>
      </c>
      <c r="O2" s="78" t="s">
        <v>73</v>
      </c>
    </row>
    <row r="3" spans="1:15" x14ac:dyDescent="0.2">
      <c r="A3" s="26"/>
      <c r="B3" s="25"/>
      <c r="C3" s="35"/>
      <c r="D3" s="35"/>
      <c r="E3" s="25"/>
      <c r="F3" s="25"/>
      <c r="G3" s="25"/>
      <c r="H3" s="104"/>
      <c r="I3" s="43" t="s">
        <v>7</v>
      </c>
      <c r="J3" s="9"/>
      <c r="K3" s="9"/>
      <c r="L3" s="6" t="e">
        <f t="shared" ref="L3:L8" si="0">(K3/J3)*100</f>
        <v>#DIV/0!</v>
      </c>
      <c r="M3" s="6" t="e">
        <f>VLOOKUP($L3,'grille bu %'!A3:B42,2)</f>
        <v>#DIV/0!</v>
      </c>
      <c r="N3" s="11">
        <v>90</v>
      </c>
      <c r="O3" s="23" t="e">
        <f>IF($L$3&gt;=101,$N$3*$M$3,IF($L$3&gt;=100,$N$3,0))</f>
        <v>#DIV/0!</v>
      </c>
    </row>
    <row r="4" spans="1:15" x14ac:dyDescent="0.2">
      <c r="A4" s="26"/>
      <c r="B4" s="25"/>
      <c r="C4" s="35"/>
      <c r="D4" s="35"/>
      <c r="E4" s="25"/>
      <c r="F4" s="25"/>
      <c r="G4" s="25"/>
      <c r="H4" s="104"/>
      <c r="I4" s="44" t="s">
        <v>5</v>
      </c>
      <c r="J4" s="10"/>
      <c r="K4" s="9"/>
      <c r="L4" s="7" t="e">
        <f>(K4/J4)*100</f>
        <v>#DIV/0!</v>
      </c>
      <c r="M4" s="6" t="e">
        <f>VLOOKUP($L4,'grille bu %'!J1:K42,2)</f>
        <v>#DIV/0!</v>
      </c>
      <c r="N4" s="12"/>
      <c r="O4" s="23" t="e">
        <f>IF(L4&lt;60,0,M4+N4)</f>
        <v>#DIV/0!</v>
      </c>
    </row>
    <row r="5" spans="1:15" ht="25.5" x14ac:dyDescent="0.2">
      <c r="A5" s="26"/>
      <c r="B5" s="25"/>
      <c r="C5" s="35"/>
      <c r="D5" s="35"/>
      <c r="E5" s="25"/>
      <c r="F5" s="25"/>
      <c r="G5" s="25"/>
      <c r="H5" s="104"/>
      <c r="I5" s="44" t="s">
        <v>3</v>
      </c>
      <c r="J5" s="10"/>
      <c r="K5" s="9"/>
      <c r="L5" s="7" t="e">
        <f t="shared" si="0"/>
        <v>#DIV/0!</v>
      </c>
      <c r="M5" s="6" t="e">
        <f>VLOOKUP($L5,'grille bu %'!A3:B42,2)</f>
        <v>#DIV/0!</v>
      </c>
      <c r="N5" s="12"/>
      <c r="O5" s="23" t="e">
        <f>IF($L$5&gt;=101,$N$5*$M$5,IF($L$5&gt;=100,$N$5,0))</f>
        <v>#DIV/0!</v>
      </c>
    </row>
    <row r="6" spans="1:15" x14ac:dyDescent="0.2">
      <c r="A6" s="26"/>
      <c r="B6" s="25"/>
      <c r="C6" s="35"/>
      <c r="D6" s="35"/>
      <c r="E6" s="25"/>
      <c r="F6" s="25"/>
      <c r="G6" s="25"/>
      <c r="H6" s="104"/>
      <c r="I6" s="44" t="s">
        <v>4</v>
      </c>
      <c r="J6" s="10"/>
      <c r="K6" s="9"/>
      <c r="L6" s="7" t="e">
        <f t="shared" si="0"/>
        <v>#DIV/0!</v>
      </c>
      <c r="M6" s="6" t="e">
        <f>VLOOKUP($L6,'grille bu %'!A3:B42,2)</f>
        <v>#DIV/0!</v>
      </c>
      <c r="N6" s="12"/>
      <c r="O6" s="23" t="e">
        <f>IF($L$6&gt;=101,$N$6*$M$6,IF($L$6&gt;=100,$N$6,0))</f>
        <v>#DIV/0!</v>
      </c>
    </row>
    <row r="7" spans="1:15" x14ac:dyDescent="0.2">
      <c r="A7" s="26"/>
      <c r="B7" s="25"/>
      <c r="C7" s="35"/>
      <c r="D7" s="35"/>
      <c r="E7" s="25"/>
      <c r="F7" s="25"/>
      <c r="G7" s="25"/>
      <c r="H7" s="104"/>
      <c r="I7" s="44" t="s">
        <v>6</v>
      </c>
      <c r="J7" s="10"/>
      <c r="K7" s="9"/>
      <c r="L7" s="7" t="e">
        <f t="shared" si="0"/>
        <v>#DIV/0!</v>
      </c>
      <c r="M7" s="6" t="e">
        <f>VLOOKUP($L7,'grille bu %'!A3:B42,2)</f>
        <v>#DIV/0!</v>
      </c>
      <c r="N7" s="12"/>
      <c r="O7" s="23" t="e">
        <f>IF($L$7&gt;=101,$N$7*$M$7,IF($L$7&gt;=100,$N$7,0))</f>
        <v>#DIV/0!</v>
      </c>
    </row>
    <row r="8" spans="1:15" ht="26.25" thickBot="1" x14ac:dyDescent="0.25">
      <c r="A8" s="26"/>
      <c r="B8" s="25"/>
      <c r="C8" s="35"/>
      <c r="D8" s="35"/>
      <c r="E8" s="25"/>
      <c r="F8" s="25"/>
      <c r="G8" s="25"/>
      <c r="H8" s="104"/>
      <c r="I8" s="45" t="s">
        <v>8</v>
      </c>
      <c r="J8" s="17"/>
      <c r="K8" s="18"/>
      <c r="L8" s="19" t="e">
        <f t="shared" si="0"/>
        <v>#DIV/0!</v>
      </c>
      <c r="M8" s="20" t="e">
        <f>VLOOKUP($L8,'grille bu %'!A3:B42,2)</f>
        <v>#DIV/0!</v>
      </c>
      <c r="N8" s="21"/>
      <c r="O8" s="24" t="e">
        <f>IF($L$8&gt;=101,$N$8*$M$8,IF($L$8&gt;=100,$N$8,0))</f>
        <v>#DIV/0!</v>
      </c>
    </row>
    <row r="9" spans="1:15" ht="13.5" thickBot="1" x14ac:dyDescent="0.25">
      <c r="A9" s="26"/>
      <c r="B9" s="25"/>
      <c r="C9" s="35"/>
      <c r="D9" s="35"/>
      <c r="E9" s="25"/>
      <c r="F9" s="25"/>
      <c r="G9" s="25"/>
      <c r="H9" s="104"/>
      <c r="K9" s="22" t="s">
        <v>15</v>
      </c>
      <c r="L9" s="16" t="e">
        <f>O3+O4+O5+O6+O7+O8</f>
        <v>#DIV/0!</v>
      </c>
      <c r="M9" s="8"/>
    </row>
    <row r="10" spans="1:15" x14ac:dyDescent="0.2">
      <c r="A10" s="26"/>
      <c r="B10" s="25"/>
      <c r="C10" s="35"/>
      <c r="D10" s="35"/>
      <c r="E10" s="25"/>
      <c r="F10" s="25"/>
      <c r="G10" s="25"/>
      <c r="H10" s="104"/>
    </row>
    <row r="11" spans="1:15" x14ac:dyDescent="0.2">
      <c r="A11" s="26"/>
      <c r="B11" s="25"/>
      <c r="C11" s="35"/>
      <c r="D11" s="35"/>
      <c r="E11" s="25"/>
      <c r="F11" s="25"/>
      <c r="G11" s="25"/>
      <c r="H11" s="104"/>
    </row>
    <row r="12" spans="1:15" x14ac:dyDescent="0.2">
      <c r="A12" s="26"/>
      <c r="B12" s="25"/>
      <c r="C12" s="35"/>
      <c r="D12" s="35"/>
      <c r="E12" s="25"/>
      <c r="F12" s="25"/>
      <c r="G12" s="25"/>
      <c r="H12" s="104"/>
    </row>
    <row r="13" spans="1:15" x14ac:dyDescent="0.2">
      <c r="A13" s="26"/>
      <c r="B13" s="25"/>
      <c r="C13" s="35"/>
      <c r="D13" s="35"/>
      <c r="E13" s="25"/>
      <c r="F13" s="25"/>
      <c r="G13" s="25"/>
      <c r="H13" s="104"/>
    </row>
    <row r="14" spans="1:15" x14ac:dyDescent="0.2">
      <c r="A14" s="26"/>
      <c r="B14" s="25"/>
      <c r="C14" s="35"/>
      <c r="D14" s="35"/>
      <c r="E14" s="25"/>
      <c r="F14" s="25"/>
      <c r="G14" s="25"/>
      <c r="H14" s="104"/>
    </row>
    <row r="15" spans="1:15" x14ac:dyDescent="0.2">
      <c r="A15" s="26"/>
      <c r="B15" s="25"/>
      <c r="C15" s="35"/>
      <c r="D15" s="35"/>
      <c r="E15" s="25"/>
      <c r="F15" s="25"/>
      <c r="G15" s="25"/>
      <c r="H15" s="104"/>
    </row>
    <row r="16" spans="1:15" x14ac:dyDescent="0.2">
      <c r="A16" s="26"/>
      <c r="B16" s="25"/>
      <c r="C16" s="35"/>
      <c r="D16" s="35"/>
      <c r="E16" s="25"/>
      <c r="F16" s="25"/>
      <c r="G16" s="25"/>
      <c r="H16" s="104"/>
    </row>
    <row r="17" spans="1:8" x14ac:dyDescent="0.2">
      <c r="A17" s="26"/>
      <c r="B17" s="25"/>
      <c r="C17" s="35"/>
      <c r="D17" s="35"/>
      <c r="E17" s="25"/>
      <c r="F17" s="25"/>
      <c r="G17" s="25"/>
      <c r="H17" s="104"/>
    </row>
    <row r="18" spans="1:8" x14ac:dyDescent="0.2">
      <c r="A18" s="26"/>
      <c r="B18" s="25"/>
      <c r="C18" s="35"/>
      <c r="D18" s="35"/>
      <c r="E18" s="25"/>
      <c r="F18" s="25"/>
      <c r="G18" s="25"/>
      <c r="H18" s="104"/>
    </row>
    <row r="19" spans="1:8" x14ac:dyDescent="0.2">
      <c r="A19" s="26"/>
      <c r="B19" s="25"/>
      <c r="C19" s="35"/>
      <c r="D19" s="35"/>
      <c r="E19" s="25"/>
      <c r="F19" s="25"/>
      <c r="G19" s="25"/>
      <c r="H19" s="104"/>
    </row>
    <row r="20" spans="1:8" x14ac:dyDescent="0.2">
      <c r="A20" s="26"/>
      <c r="B20" s="25"/>
      <c r="C20" s="35"/>
      <c r="D20" s="35"/>
      <c r="E20" s="25"/>
      <c r="F20" s="25"/>
      <c r="G20" s="25"/>
      <c r="H20" s="104"/>
    </row>
    <row r="21" spans="1:8" x14ac:dyDescent="0.2">
      <c r="A21" s="26"/>
      <c r="B21" s="25"/>
      <c r="C21" s="35"/>
      <c r="D21" s="35"/>
      <c r="E21" s="25"/>
      <c r="F21" s="25"/>
      <c r="G21" s="25"/>
      <c r="H21" s="104"/>
    </row>
    <row r="22" spans="1:8" x14ac:dyDescent="0.2">
      <c r="A22" s="26"/>
      <c r="B22" s="25"/>
      <c r="C22" s="35"/>
      <c r="D22" s="35"/>
      <c r="E22" s="25"/>
      <c r="F22" s="25"/>
      <c r="G22" s="25"/>
      <c r="H22" s="104"/>
    </row>
    <row r="23" spans="1:8" x14ac:dyDescent="0.2">
      <c r="A23" s="26"/>
      <c r="B23" s="25"/>
      <c r="C23" s="35"/>
      <c r="D23" s="35"/>
      <c r="E23" s="25"/>
      <c r="F23" s="25"/>
      <c r="G23" s="25"/>
      <c r="H23" s="104"/>
    </row>
    <row r="24" spans="1:8" x14ac:dyDescent="0.2">
      <c r="A24" s="26"/>
      <c r="B24" s="25"/>
      <c r="C24" s="35"/>
      <c r="D24" s="35"/>
      <c r="E24" s="25"/>
      <c r="F24" s="25"/>
      <c r="G24" s="25"/>
      <c r="H24" s="104"/>
    </row>
    <row r="25" spans="1:8" x14ac:dyDescent="0.2">
      <c r="A25" s="26"/>
      <c r="B25" s="25"/>
      <c r="C25" s="35"/>
      <c r="D25" s="35"/>
      <c r="E25" s="25"/>
      <c r="F25" s="25"/>
      <c r="G25" s="25"/>
      <c r="H25" s="104"/>
    </row>
    <row r="26" spans="1:8" x14ac:dyDescent="0.2">
      <c r="A26" s="26"/>
      <c r="B26" s="25"/>
      <c r="C26" s="35"/>
      <c r="D26" s="35"/>
      <c r="E26" s="25"/>
      <c r="F26" s="25"/>
      <c r="G26" s="25"/>
      <c r="H26" s="104"/>
    </row>
    <row r="27" spans="1:8" x14ac:dyDescent="0.2">
      <c r="A27" s="26"/>
      <c r="B27" s="25"/>
      <c r="C27" s="35"/>
      <c r="D27" s="35"/>
      <c r="E27" s="25"/>
      <c r="F27" s="25"/>
      <c r="G27" s="25"/>
      <c r="H27" s="104"/>
    </row>
    <row r="28" spans="1:8" x14ac:dyDescent="0.2">
      <c r="A28" s="26"/>
      <c r="B28" s="25"/>
      <c r="C28" s="35"/>
      <c r="D28" s="35"/>
      <c r="E28" s="25"/>
      <c r="F28" s="25"/>
      <c r="G28" s="25"/>
      <c r="H28" s="104"/>
    </row>
    <row r="29" spans="1:8" x14ac:dyDescent="0.2">
      <c r="A29" s="26"/>
      <c r="B29" s="25"/>
      <c r="C29" s="35"/>
      <c r="D29" s="35"/>
      <c r="E29" s="25"/>
      <c r="F29" s="25"/>
      <c r="G29" s="25"/>
      <c r="H29" s="104"/>
    </row>
    <row r="30" spans="1:8" x14ac:dyDescent="0.2">
      <c r="A30" s="26"/>
      <c r="B30" s="25"/>
      <c r="C30" s="35"/>
      <c r="D30" s="35"/>
      <c r="E30" s="25"/>
      <c r="F30" s="25"/>
      <c r="G30" s="25"/>
      <c r="H30" s="104"/>
    </row>
    <row r="31" spans="1:8" x14ac:dyDescent="0.2">
      <c r="A31" s="26"/>
      <c r="B31" s="25"/>
      <c r="C31" s="35"/>
      <c r="D31" s="35"/>
      <c r="E31" s="25"/>
      <c r="F31" s="25"/>
      <c r="G31" s="25"/>
      <c r="H31" s="104"/>
    </row>
    <row r="32" spans="1:8" x14ac:dyDescent="0.2">
      <c r="A32" s="26"/>
      <c r="B32" s="25"/>
      <c r="C32" s="35"/>
      <c r="D32" s="35"/>
      <c r="E32" s="25"/>
      <c r="F32" s="25"/>
      <c r="G32" s="25"/>
      <c r="H32" s="104"/>
    </row>
    <row r="33" spans="1:8" x14ac:dyDescent="0.2">
      <c r="A33" s="26"/>
      <c r="B33" s="25"/>
      <c r="C33" s="35"/>
      <c r="D33" s="35"/>
      <c r="E33" s="25"/>
      <c r="F33" s="25"/>
      <c r="G33" s="25"/>
      <c r="H33" s="104"/>
    </row>
    <row r="34" spans="1:8" x14ac:dyDescent="0.2">
      <c r="A34" s="26"/>
      <c r="B34" s="25"/>
      <c r="C34" s="35"/>
      <c r="D34" s="35"/>
      <c r="E34" s="25"/>
      <c r="F34" s="25"/>
      <c r="G34" s="25"/>
      <c r="H34" s="104"/>
    </row>
    <row r="35" spans="1:8" x14ac:dyDescent="0.2">
      <c r="A35" s="26"/>
      <c r="B35" s="25"/>
      <c r="C35" s="35"/>
      <c r="D35" s="35"/>
      <c r="E35" s="25"/>
      <c r="F35" s="25"/>
      <c r="G35" s="25"/>
      <c r="H35" s="104"/>
    </row>
    <row r="36" spans="1:8" x14ac:dyDescent="0.2">
      <c r="A36" s="26"/>
      <c r="B36" s="25"/>
      <c r="C36" s="35"/>
      <c r="D36" s="35"/>
      <c r="E36" s="25"/>
      <c r="F36" s="25"/>
      <c r="G36" s="25"/>
      <c r="H36" s="104"/>
    </row>
    <row r="37" spans="1:8" x14ac:dyDescent="0.2">
      <c r="A37" s="26"/>
      <c r="B37" s="25"/>
      <c r="C37" s="35"/>
      <c r="D37" s="35"/>
      <c r="E37" s="25"/>
      <c r="F37" s="25"/>
      <c r="G37" s="25"/>
      <c r="H37" s="104"/>
    </row>
    <row r="38" spans="1:8" x14ac:dyDescent="0.2">
      <c r="A38" s="26"/>
      <c r="B38" s="25"/>
      <c r="C38" s="35"/>
      <c r="D38" s="35"/>
      <c r="E38" s="25"/>
      <c r="F38" s="25"/>
      <c r="G38" s="25"/>
      <c r="H38" s="104"/>
    </row>
    <row r="39" spans="1:8" x14ac:dyDescent="0.2">
      <c r="A39" s="26"/>
      <c r="B39" s="25"/>
      <c r="C39" s="35"/>
      <c r="D39" s="35"/>
      <c r="E39" s="25"/>
      <c r="F39" s="25"/>
      <c r="G39" s="25"/>
      <c r="H39" s="104"/>
    </row>
    <row r="40" spans="1:8" x14ac:dyDescent="0.2">
      <c r="A40" s="26"/>
      <c r="B40" s="25"/>
      <c r="C40" s="35"/>
      <c r="D40" s="35"/>
      <c r="E40" s="25"/>
      <c r="F40" s="25"/>
      <c r="G40" s="25"/>
      <c r="H40" s="104"/>
    </row>
    <row r="41" spans="1:8" x14ac:dyDescent="0.2">
      <c r="A41" s="26"/>
      <c r="B41" s="25"/>
      <c r="C41" s="35"/>
      <c r="D41" s="35"/>
      <c r="E41" s="25"/>
      <c r="F41" s="25"/>
      <c r="G41" s="25"/>
      <c r="H41" s="104"/>
    </row>
    <row r="42" spans="1:8" x14ac:dyDescent="0.2">
      <c r="A42" s="26"/>
      <c r="B42" s="25"/>
      <c r="C42" s="35"/>
      <c r="D42" s="35"/>
      <c r="E42" s="25"/>
      <c r="F42" s="25"/>
      <c r="G42" s="25"/>
      <c r="H42" s="104"/>
    </row>
    <row r="43" spans="1:8" x14ac:dyDescent="0.2">
      <c r="A43" s="26"/>
      <c r="B43" s="25"/>
      <c r="C43" s="35"/>
      <c r="D43" s="35"/>
      <c r="E43" s="25"/>
      <c r="F43" s="25"/>
      <c r="G43" s="25"/>
      <c r="H43" s="104"/>
    </row>
    <row r="44" spans="1:8" x14ac:dyDescent="0.2">
      <c r="A44" s="26"/>
      <c r="B44" s="25"/>
      <c r="C44" s="35"/>
      <c r="D44" s="35"/>
      <c r="E44" s="25"/>
      <c r="F44" s="25"/>
      <c r="G44" s="25"/>
      <c r="H44" s="104"/>
    </row>
    <row r="45" spans="1:8" x14ac:dyDescent="0.2">
      <c r="A45" s="26"/>
      <c r="B45" s="25"/>
      <c r="C45" s="35"/>
      <c r="D45" s="35"/>
      <c r="E45" s="25"/>
      <c r="F45" s="25"/>
      <c r="G45" s="25"/>
      <c r="H45" s="104"/>
    </row>
    <row r="46" spans="1:8" x14ac:dyDescent="0.2">
      <c r="A46" s="26"/>
      <c r="B46" s="25"/>
      <c r="C46" s="35"/>
      <c r="D46" s="35"/>
      <c r="E46" s="25"/>
      <c r="F46" s="25"/>
      <c r="G46" s="25"/>
      <c r="H46" s="104"/>
    </row>
    <row r="47" spans="1:8" x14ac:dyDescent="0.2">
      <c r="A47" s="26"/>
      <c r="B47" s="25"/>
      <c r="C47" s="35"/>
      <c r="D47" s="35"/>
      <c r="E47" s="25"/>
      <c r="F47" s="25"/>
      <c r="G47" s="25"/>
      <c r="H47" s="104"/>
    </row>
    <row r="48" spans="1:8" x14ac:dyDescent="0.2">
      <c r="A48" s="26"/>
      <c r="B48" s="25"/>
      <c r="C48" s="35"/>
      <c r="D48" s="35"/>
      <c r="E48" s="25"/>
      <c r="F48" s="25"/>
      <c r="G48" s="25"/>
      <c r="H48" s="104"/>
    </row>
    <row r="49" spans="1:8" x14ac:dyDescent="0.2">
      <c r="A49" s="26"/>
      <c r="B49" s="25"/>
      <c r="C49" s="35"/>
      <c r="D49" s="35"/>
      <c r="E49" s="25"/>
      <c r="F49" s="25"/>
      <c r="G49" s="25"/>
      <c r="H49" s="104"/>
    </row>
    <row r="50" spans="1:8" x14ac:dyDescent="0.2">
      <c r="A50" s="26"/>
      <c r="B50" s="25"/>
      <c r="C50" s="35"/>
      <c r="D50" s="35"/>
      <c r="E50" s="25"/>
      <c r="F50" s="25"/>
      <c r="G50" s="25"/>
      <c r="H50" s="104"/>
    </row>
    <row r="51" spans="1:8" x14ac:dyDescent="0.2">
      <c r="A51" s="26"/>
      <c r="B51" s="25"/>
      <c r="C51" s="35"/>
      <c r="D51" s="35"/>
      <c r="E51" s="25"/>
      <c r="F51" s="25"/>
      <c r="G51" s="25"/>
      <c r="H51" s="104"/>
    </row>
    <row r="52" spans="1:8" x14ac:dyDescent="0.2">
      <c r="A52" s="26"/>
      <c r="B52" s="25"/>
      <c r="C52" s="35"/>
      <c r="D52" s="35"/>
      <c r="E52" s="25"/>
      <c r="F52" s="25"/>
      <c r="G52" s="25"/>
      <c r="H52" s="104"/>
    </row>
    <row r="53" spans="1:8" x14ac:dyDescent="0.2">
      <c r="A53" s="26"/>
      <c r="B53" s="37"/>
      <c r="C53" s="38"/>
      <c r="D53" s="38"/>
      <c r="E53" s="25"/>
      <c r="F53" s="25"/>
      <c r="G53" s="25"/>
      <c r="H53" s="104"/>
    </row>
    <row r="54" spans="1:8" x14ac:dyDescent="0.2">
      <c r="A54" s="26"/>
      <c r="B54" s="37"/>
      <c r="C54" s="38"/>
      <c r="D54" s="38"/>
      <c r="E54" s="25"/>
      <c r="F54" s="25"/>
      <c r="G54" s="25"/>
      <c r="H54" s="104"/>
    </row>
    <row r="55" spans="1:8" x14ac:dyDescent="0.2">
      <c r="A55" s="26"/>
      <c r="B55" s="37"/>
      <c r="C55" s="38"/>
      <c r="D55" s="38"/>
      <c r="E55" s="25"/>
      <c r="F55" s="25"/>
      <c r="G55" s="25"/>
      <c r="H55" s="104"/>
    </row>
    <row r="56" spans="1:8" x14ac:dyDescent="0.2">
      <c r="A56" s="26"/>
      <c r="B56" s="37"/>
      <c r="C56" s="38"/>
      <c r="D56" s="38"/>
      <c r="E56" s="25"/>
      <c r="F56" s="25"/>
      <c r="G56" s="25"/>
      <c r="H56" s="104"/>
    </row>
    <row r="57" spans="1:8" x14ac:dyDescent="0.2">
      <c r="A57" s="26"/>
      <c r="B57" s="37"/>
      <c r="C57" s="38"/>
      <c r="D57" s="38"/>
      <c r="E57" s="25"/>
      <c r="F57" s="25"/>
      <c r="G57" s="25"/>
      <c r="H57" s="104"/>
    </row>
    <row r="58" spans="1:8" x14ac:dyDescent="0.2">
      <c r="A58" s="26"/>
      <c r="B58" s="37"/>
      <c r="C58" s="38"/>
      <c r="D58" s="38"/>
      <c r="E58" s="25"/>
      <c r="F58" s="25"/>
      <c r="G58" s="25"/>
      <c r="H58" s="104"/>
    </row>
    <row r="59" spans="1:8" x14ac:dyDescent="0.2">
      <c r="A59" s="26"/>
      <c r="B59" s="37"/>
      <c r="C59" s="38"/>
      <c r="D59" s="38"/>
      <c r="E59" s="25"/>
      <c r="F59" s="25"/>
      <c r="G59" s="25"/>
      <c r="H59" s="104"/>
    </row>
    <row r="60" spans="1:8" x14ac:dyDescent="0.2">
      <c r="A60" s="26"/>
      <c r="B60" s="37"/>
      <c r="C60" s="38"/>
      <c r="D60" s="38"/>
      <c r="E60" s="25"/>
      <c r="F60" s="25"/>
      <c r="G60" s="25"/>
      <c r="H60" s="104"/>
    </row>
    <row r="61" spans="1:8" x14ac:dyDescent="0.2">
      <c r="A61" s="26"/>
      <c r="B61" s="37"/>
      <c r="C61" s="38"/>
      <c r="D61" s="38"/>
      <c r="E61" s="25"/>
      <c r="F61" s="25"/>
      <c r="G61" s="25"/>
      <c r="H61" s="104"/>
    </row>
    <row r="62" spans="1:8" x14ac:dyDescent="0.2">
      <c r="A62" s="26"/>
      <c r="B62" s="37"/>
      <c r="C62" s="38"/>
      <c r="D62" s="38"/>
      <c r="E62" s="25"/>
      <c r="F62" s="25"/>
      <c r="G62" s="25"/>
      <c r="H62" s="104"/>
    </row>
    <row r="63" spans="1:8" x14ac:dyDescent="0.2">
      <c r="A63" s="26"/>
      <c r="B63" s="37"/>
      <c r="C63" s="38"/>
      <c r="D63" s="38"/>
      <c r="E63" s="25"/>
      <c r="F63" s="25"/>
      <c r="G63" s="25"/>
      <c r="H63" s="104"/>
    </row>
    <row r="64" spans="1:8" x14ac:dyDescent="0.2">
      <c r="A64" s="26"/>
      <c r="B64" s="37"/>
      <c r="C64" s="38"/>
      <c r="D64" s="38"/>
      <c r="E64" s="25"/>
      <c r="F64" s="25"/>
      <c r="G64" s="25"/>
      <c r="H64" s="104"/>
    </row>
    <row r="65" spans="1:8" x14ac:dyDescent="0.2">
      <c r="A65" s="26"/>
      <c r="B65" s="37"/>
      <c r="C65" s="38"/>
      <c r="D65" s="38"/>
      <c r="E65" s="25"/>
      <c r="F65" s="25"/>
      <c r="G65" s="25"/>
      <c r="H65" s="104"/>
    </row>
    <row r="66" spans="1:8" x14ac:dyDescent="0.2">
      <c r="A66" s="26"/>
      <c r="B66" s="37"/>
      <c r="C66" s="38"/>
      <c r="D66" s="38"/>
      <c r="E66" s="25"/>
      <c r="F66" s="25"/>
      <c r="G66" s="25"/>
      <c r="H66" s="104"/>
    </row>
    <row r="67" spans="1:8" x14ac:dyDescent="0.2">
      <c r="A67" s="26"/>
      <c r="B67" s="37"/>
      <c r="C67" s="38"/>
      <c r="D67" s="38"/>
      <c r="E67" s="25"/>
      <c r="F67" s="25"/>
      <c r="G67" s="25"/>
      <c r="H67" s="104"/>
    </row>
    <row r="68" spans="1:8" x14ac:dyDescent="0.2">
      <c r="A68" s="26"/>
      <c r="B68" s="37"/>
      <c r="C68" s="38"/>
      <c r="D68" s="38"/>
      <c r="E68" s="25"/>
      <c r="F68" s="25"/>
      <c r="G68" s="25"/>
      <c r="H68" s="104"/>
    </row>
    <row r="69" spans="1:8" x14ac:dyDescent="0.2">
      <c r="A69" s="26"/>
      <c r="B69" s="37"/>
      <c r="C69" s="38"/>
      <c r="D69" s="38"/>
      <c r="E69" s="25"/>
      <c r="F69" s="25"/>
      <c r="G69" s="25"/>
      <c r="H69" s="104"/>
    </row>
    <row r="70" spans="1:8" x14ac:dyDescent="0.2">
      <c r="A70" s="26"/>
      <c r="B70" s="37"/>
      <c r="C70" s="38"/>
      <c r="D70" s="38"/>
      <c r="E70" s="25"/>
      <c r="F70" s="25"/>
      <c r="G70" s="25"/>
      <c r="H70" s="104"/>
    </row>
    <row r="71" spans="1:8" x14ac:dyDescent="0.2">
      <c r="A71" s="26"/>
      <c r="B71" s="37"/>
      <c r="C71" s="38"/>
      <c r="D71" s="38"/>
      <c r="E71" s="25"/>
      <c r="F71" s="25"/>
      <c r="G71" s="25"/>
      <c r="H71" s="104"/>
    </row>
    <row r="72" spans="1:8" x14ac:dyDescent="0.2">
      <c r="A72" s="26"/>
      <c r="B72" s="37"/>
      <c r="C72" s="38"/>
      <c r="D72" s="38"/>
      <c r="E72" s="25"/>
      <c r="F72" s="25"/>
      <c r="G72" s="25"/>
      <c r="H72" s="104"/>
    </row>
    <row r="73" spans="1:8" x14ac:dyDescent="0.2">
      <c r="A73" s="26"/>
      <c r="B73" s="37"/>
      <c r="C73" s="38"/>
      <c r="D73" s="38"/>
      <c r="E73" s="25"/>
      <c r="F73" s="25"/>
      <c r="G73" s="25"/>
      <c r="H73" s="104"/>
    </row>
    <row r="74" spans="1:8" x14ac:dyDescent="0.2">
      <c r="A74" s="26"/>
      <c r="B74" s="37"/>
      <c r="C74" s="38"/>
      <c r="D74" s="38"/>
      <c r="E74" s="25"/>
      <c r="F74" s="25"/>
      <c r="G74" s="25"/>
      <c r="H74" s="104"/>
    </row>
    <row r="75" spans="1:8" x14ac:dyDescent="0.2">
      <c r="A75" s="26"/>
      <c r="B75" s="37"/>
      <c r="C75" s="38"/>
      <c r="D75" s="38"/>
      <c r="E75" s="25"/>
      <c r="F75" s="25"/>
      <c r="G75" s="25"/>
      <c r="H75" s="104"/>
    </row>
    <row r="76" spans="1:8" x14ac:dyDescent="0.2">
      <c r="A76" s="26"/>
      <c r="B76" s="37"/>
      <c r="C76" s="38"/>
      <c r="D76" s="38"/>
      <c r="E76" s="25"/>
      <c r="F76" s="25"/>
      <c r="G76" s="25"/>
      <c r="H76" s="104"/>
    </row>
    <row r="77" spans="1:8" x14ac:dyDescent="0.2">
      <c r="A77" s="26"/>
      <c r="B77" s="37"/>
      <c r="C77" s="38"/>
      <c r="D77" s="38"/>
      <c r="E77" s="25"/>
      <c r="F77" s="25"/>
      <c r="G77" s="25"/>
      <c r="H77" s="104"/>
    </row>
    <row r="78" spans="1:8" x14ac:dyDescent="0.2">
      <c r="A78" s="26"/>
      <c r="B78" s="37"/>
      <c r="C78" s="38"/>
      <c r="D78" s="38"/>
      <c r="E78" s="25"/>
      <c r="F78" s="25"/>
      <c r="G78" s="25"/>
      <c r="H78" s="104"/>
    </row>
    <row r="79" spans="1:8" x14ac:dyDescent="0.2">
      <c r="A79" s="26"/>
      <c r="B79" s="37"/>
      <c r="C79" s="38"/>
      <c r="D79" s="38"/>
      <c r="E79" s="25"/>
      <c r="F79" s="25"/>
      <c r="G79" s="25"/>
      <c r="H79" s="104"/>
    </row>
    <row r="80" spans="1:8" x14ac:dyDescent="0.2">
      <c r="A80" s="26"/>
      <c r="B80" s="37"/>
      <c r="C80" s="38"/>
      <c r="D80" s="38"/>
      <c r="E80" s="25"/>
      <c r="F80" s="25"/>
      <c r="G80" s="25"/>
      <c r="H80" s="104"/>
    </row>
    <row r="81" spans="1:11" x14ac:dyDescent="0.2">
      <c r="A81" s="26"/>
      <c r="B81" s="37"/>
      <c r="C81" s="38"/>
      <c r="D81" s="38"/>
      <c r="E81" s="25"/>
      <c r="F81" s="25"/>
      <c r="G81" s="25"/>
      <c r="H81" s="104"/>
    </row>
    <row r="82" spans="1:11" x14ac:dyDescent="0.2">
      <c r="A82" s="26"/>
      <c r="B82" s="37"/>
      <c r="C82" s="38"/>
      <c r="D82" s="38"/>
      <c r="E82" s="25"/>
      <c r="F82" s="25"/>
      <c r="G82" s="25"/>
      <c r="H82" s="104"/>
    </row>
    <row r="83" spans="1:11" x14ac:dyDescent="0.2">
      <c r="A83" s="26"/>
      <c r="B83" s="37"/>
      <c r="C83" s="38"/>
      <c r="D83" s="38"/>
      <c r="E83" s="25"/>
      <c r="F83" s="25"/>
      <c r="G83" s="25"/>
      <c r="H83" s="104"/>
    </row>
    <row r="84" spans="1:11" x14ac:dyDescent="0.2">
      <c r="A84" s="26"/>
      <c r="B84" s="37"/>
      <c r="C84" s="38"/>
      <c r="D84" s="38"/>
      <c r="E84" s="25"/>
      <c r="F84" s="25"/>
      <c r="G84" s="25"/>
      <c r="H84" s="104"/>
    </row>
    <row r="85" spans="1:11" x14ac:dyDescent="0.2">
      <c r="A85" s="26"/>
      <c r="B85" s="37"/>
      <c r="C85" s="38"/>
      <c r="D85" s="38"/>
      <c r="E85" s="25"/>
      <c r="F85" s="25"/>
      <c r="G85" s="25"/>
      <c r="H85" s="104"/>
    </row>
    <row r="86" spans="1:11" x14ac:dyDescent="0.2">
      <c r="A86" s="26"/>
      <c r="B86" s="37"/>
      <c r="C86" s="38"/>
      <c r="D86" s="38"/>
      <c r="E86" s="25"/>
      <c r="F86" s="25"/>
      <c r="G86" s="25"/>
      <c r="H86" s="104"/>
    </row>
    <row r="87" spans="1:11" x14ac:dyDescent="0.2">
      <c r="A87" s="26"/>
      <c r="B87" s="37"/>
      <c r="C87" s="38"/>
      <c r="D87" s="38"/>
      <c r="E87" s="25"/>
      <c r="F87" s="25"/>
      <c r="G87" s="25"/>
      <c r="H87" s="104"/>
    </row>
    <row r="88" spans="1:11" x14ac:dyDescent="0.2">
      <c r="A88" s="26"/>
      <c r="B88" s="37"/>
      <c r="C88" s="38"/>
      <c r="D88" s="38"/>
      <c r="E88" s="25"/>
      <c r="F88" s="25"/>
      <c r="G88" s="25"/>
      <c r="H88" s="104"/>
    </row>
    <row r="89" spans="1:11" x14ac:dyDescent="0.2">
      <c r="A89" s="26"/>
      <c r="B89" s="37"/>
      <c r="C89" s="38"/>
      <c r="D89" s="38"/>
      <c r="E89" s="25"/>
      <c r="F89" s="25"/>
      <c r="G89" s="25"/>
      <c r="H89" s="104"/>
    </row>
    <row r="90" spans="1:11" x14ac:dyDescent="0.2">
      <c r="A90" s="26"/>
      <c r="B90" s="37"/>
      <c r="C90" s="38"/>
      <c r="D90" s="38"/>
      <c r="E90" s="25"/>
      <c r="F90" s="25"/>
      <c r="G90" s="25"/>
      <c r="H90" s="104"/>
    </row>
    <row r="91" spans="1:11" x14ac:dyDescent="0.2">
      <c r="A91" s="26"/>
      <c r="B91" s="37"/>
      <c r="C91" s="38"/>
      <c r="D91" s="38"/>
      <c r="E91" s="25"/>
      <c r="F91" s="25"/>
      <c r="G91" s="25"/>
      <c r="H91" s="104"/>
    </row>
    <row r="92" spans="1:11" x14ac:dyDescent="0.2">
      <c r="A92" s="26"/>
      <c r="B92" s="37"/>
      <c r="C92" s="38"/>
      <c r="D92" s="38"/>
      <c r="E92" s="25"/>
      <c r="F92" s="25"/>
      <c r="G92" s="25"/>
      <c r="H92" s="104"/>
    </row>
    <row r="93" spans="1:11" x14ac:dyDescent="0.2">
      <c r="A93" s="26"/>
      <c r="B93" s="37"/>
      <c r="C93" s="38"/>
      <c r="D93" s="38"/>
      <c r="E93" s="25"/>
      <c r="F93" s="25"/>
      <c r="G93" s="25"/>
      <c r="H93" s="104"/>
    </row>
    <row r="94" spans="1:11" x14ac:dyDescent="0.2">
      <c r="A94" s="26"/>
      <c r="B94" s="37"/>
      <c r="C94" s="38"/>
      <c r="D94" s="38"/>
      <c r="E94" s="25"/>
      <c r="F94" s="25"/>
      <c r="G94" s="25"/>
      <c r="H94" s="104"/>
      <c r="K94" s="5"/>
    </row>
    <row r="95" spans="1:11" x14ac:dyDescent="0.2">
      <c r="A95" s="26"/>
      <c r="B95" s="37"/>
      <c r="C95" s="38"/>
      <c r="D95" s="38"/>
      <c r="E95" s="25"/>
      <c r="F95" s="25"/>
      <c r="G95" s="25"/>
      <c r="H95" s="104"/>
    </row>
    <row r="96" spans="1:11" x14ac:dyDescent="0.2">
      <c r="A96" s="26"/>
      <c r="B96" s="37"/>
      <c r="C96" s="38"/>
      <c r="D96" s="38"/>
      <c r="E96" s="25"/>
      <c r="F96" s="25"/>
      <c r="G96" s="25"/>
      <c r="H96" s="104"/>
    </row>
    <row r="97" spans="1:8" x14ac:dyDescent="0.2">
      <c r="A97" s="26"/>
      <c r="B97" s="37"/>
      <c r="C97" s="38"/>
      <c r="D97" s="38"/>
      <c r="E97" s="25"/>
      <c r="F97" s="25"/>
      <c r="G97" s="25"/>
      <c r="H97" s="104"/>
    </row>
    <row r="98" spans="1:8" x14ac:dyDescent="0.2">
      <c r="A98" s="26"/>
      <c r="B98" s="37"/>
      <c r="C98" s="38"/>
      <c r="D98" s="38"/>
      <c r="E98" s="25"/>
      <c r="F98" s="25"/>
      <c r="G98" s="25"/>
      <c r="H98" s="104"/>
    </row>
    <row r="99" spans="1:8" x14ac:dyDescent="0.2">
      <c r="A99" s="26"/>
      <c r="B99" s="37"/>
      <c r="C99" s="38"/>
      <c r="D99" s="38"/>
      <c r="E99" s="25"/>
      <c r="F99" s="25"/>
      <c r="G99" s="25"/>
      <c r="H99" s="104"/>
    </row>
    <row r="100" spans="1:8" x14ac:dyDescent="0.2">
      <c r="A100" s="26"/>
      <c r="B100" s="37"/>
      <c r="C100" s="38"/>
      <c r="D100" s="38"/>
      <c r="E100" s="25"/>
      <c r="F100" s="25"/>
      <c r="G100" s="25"/>
      <c r="H100" s="104"/>
    </row>
    <row r="101" spans="1:8" ht="13.5" thickBot="1" x14ac:dyDescent="0.25">
      <c r="A101" s="26"/>
      <c r="B101" s="28"/>
      <c r="C101" s="36"/>
      <c r="D101" s="37"/>
      <c r="E101" s="37"/>
      <c r="F101" s="25"/>
      <c r="G101" s="25"/>
      <c r="H101" s="104"/>
    </row>
    <row r="102" spans="1:8" ht="13.5" thickBot="1" x14ac:dyDescent="0.25">
      <c r="A102" s="29" t="s">
        <v>47</v>
      </c>
      <c r="B102" s="30"/>
      <c r="C102" s="40">
        <f>COUNT(C3:C101)</f>
        <v>0</v>
      </c>
      <c r="D102" s="105" t="s">
        <v>101</v>
      </c>
      <c r="E102" s="106">
        <f>COUNTIF(E2:E101,"BU COLIS")</f>
        <v>0</v>
      </c>
      <c r="F102" s="107">
        <f>SUM(F3:F101)</f>
        <v>0</v>
      </c>
      <c r="G102" s="108">
        <f>SUM(G3:G101)</f>
        <v>0</v>
      </c>
      <c r="H102" s="109">
        <f>SUM(H3:H101)</f>
        <v>0</v>
      </c>
    </row>
    <row r="103" spans="1:8" ht="18" customHeight="1" thickBot="1" x14ac:dyDescent="0.25">
      <c r="A103" s="138"/>
      <c r="B103" s="139"/>
      <c r="C103" s="99"/>
      <c r="D103" s="100" t="s">
        <v>102</v>
      </c>
      <c r="E103" s="101">
        <f>COUNTIF(E3:E101,"BU International")</f>
        <v>0</v>
      </c>
      <c r="F103" s="102">
        <v>1</v>
      </c>
      <c r="G103" s="9">
        <v>2</v>
      </c>
      <c r="H103" s="9">
        <v>3</v>
      </c>
    </row>
    <row r="104" spans="1:8" ht="42" customHeight="1" thickBot="1" x14ac:dyDescent="0.25">
      <c r="A104" s="136" t="s">
        <v>94</v>
      </c>
      <c r="B104" s="137"/>
      <c r="C104" s="40">
        <f>IF(AND($E$108&gt;=5,C102&gt;19),C102*A111,IF(AND($E$108=3,C102&gt;19),C102*A110,IF(AND($E$108=4,C102&gt;19),C102*A110,IF(AND($E$108&gt;=1,C102&gt;19),C102*A109,IF($E$108&lt;1,C102*A109,C102*A109)))))</f>
        <v>0</v>
      </c>
      <c r="D104" s="85" t="s">
        <v>103</v>
      </c>
      <c r="E104" s="86">
        <f>COUNTIF(E4:E101,"BU nouveaux services")</f>
        <v>0</v>
      </c>
      <c r="F104" s="51">
        <f>(F102*F103)/100</f>
        <v>0</v>
      </c>
      <c r="G104" s="48">
        <f>(G102*G103)/100</f>
        <v>0</v>
      </c>
      <c r="H104" s="48">
        <f>(H102*H103)/100</f>
        <v>0</v>
      </c>
    </row>
    <row r="105" spans="1:8" ht="13.5" thickBot="1" x14ac:dyDescent="0.25">
      <c r="A105" s="29"/>
      <c r="B105" s="41">
        <v>13</v>
      </c>
      <c r="C105" s="80">
        <f>COUNT(H3:H101)</f>
        <v>0</v>
      </c>
      <c r="D105" s="87" t="s">
        <v>104</v>
      </c>
      <c r="E105" s="88">
        <f>COUNTIF(E5:E101,"BU docapost")</f>
        <v>0</v>
      </c>
      <c r="F105" s="5"/>
      <c r="G105" s="5"/>
      <c r="H105" s="5"/>
    </row>
    <row r="106" spans="1:8" ht="13.5" thickBot="1" x14ac:dyDescent="0.25">
      <c r="A106" s="31" t="s">
        <v>56</v>
      </c>
      <c r="B106" s="30"/>
      <c r="C106" s="40">
        <f>(B105*C105)</f>
        <v>0</v>
      </c>
      <c r="D106" s="89" t="s">
        <v>105</v>
      </c>
      <c r="E106" s="90">
        <f>COUNTIF(E3:E101,"BU Média Relationnel")</f>
        <v>0</v>
      </c>
      <c r="F106" s="5"/>
      <c r="G106" s="5"/>
      <c r="H106" s="5"/>
    </row>
    <row r="107" spans="1:8" ht="44.25" customHeight="1" thickBot="1" x14ac:dyDescent="0.25">
      <c r="A107" s="136" t="s">
        <v>93</v>
      </c>
      <c r="B107" s="137"/>
      <c r="C107" s="40">
        <f>(C104+C106)</f>
        <v>0</v>
      </c>
      <c r="D107" s="91" t="s">
        <v>106</v>
      </c>
      <c r="E107" s="92">
        <f>COUNTIF(E4:E101,"BU courrier Relationnel")</f>
        <v>0</v>
      </c>
      <c r="F107" s="5"/>
      <c r="G107" s="5"/>
      <c r="H107" s="5"/>
    </row>
    <row r="108" spans="1:8" ht="13.5" thickBot="1" x14ac:dyDescent="0.25">
      <c r="A108" s="29" t="s">
        <v>18</v>
      </c>
      <c r="B108" s="30"/>
      <c r="C108" s="40" t="e">
        <f>L9+C107</f>
        <v>#DIV/0!</v>
      </c>
      <c r="D108" s="93" t="s">
        <v>107</v>
      </c>
      <c r="E108" s="94">
        <f>COUNTIF(E102:E107,"&gt;0")</f>
        <v>0</v>
      </c>
      <c r="F108" s="5"/>
      <c r="G108" s="5"/>
      <c r="H108" s="5"/>
    </row>
    <row r="109" spans="1:8" x14ac:dyDescent="0.2">
      <c r="A109" s="14">
        <v>25</v>
      </c>
      <c r="B109" s="79" t="s">
        <v>97</v>
      </c>
      <c r="C109" s="15"/>
      <c r="D109" s="3"/>
      <c r="E109" s="4"/>
      <c r="F109" s="4"/>
      <c r="G109" s="4"/>
      <c r="H109" s="4"/>
    </row>
    <row r="110" spans="1:8" x14ac:dyDescent="0.2">
      <c r="A110" s="14">
        <v>37.5</v>
      </c>
      <c r="B110" s="79" t="s">
        <v>98</v>
      </c>
      <c r="C110" s="15"/>
      <c r="D110" s="3"/>
      <c r="E110" s="4"/>
      <c r="F110" s="4"/>
      <c r="G110" s="4"/>
      <c r="H110" s="4"/>
    </row>
    <row r="111" spans="1:8" x14ac:dyDescent="0.2">
      <c r="A111" s="14">
        <v>50</v>
      </c>
      <c r="B111" s="79" t="s">
        <v>99</v>
      </c>
      <c r="C111" s="15"/>
      <c r="D111" s="3"/>
      <c r="E111" s="4"/>
      <c r="F111" s="4"/>
      <c r="G111" s="4"/>
      <c r="H111" s="4"/>
    </row>
    <row r="112" spans="1:8" ht="48" customHeight="1" thickBot="1" x14ac:dyDescent="0.25">
      <c r="A112" s="81" t="s">
        <v>57</v>
      </c>
      <c r="B112" s="42"/>
      <c r="C112" s="83">
        <f>F104</f>
        <v>0</v>
      </c>
      <c r="D112" s="3"/>
      <c r="E112" s="4"/>
      <c r="F112" s="4"/>
      <c r="G112" s="4"/>
      <c r="H112" s="4"/>
    </row>
    <row r="113" spans="1:8" ht="45" customHeight="1" x14ac:dyDescent="0.2">
      <c r="A113" s="82" t="s">
        <v>59</v>
      </c>
      <c r="B113" s="46"/>
      <c r="C113" s="83">
        <f>G104</f>
        <v>0</v>
      </c>
      <c r="D113" s="3"/>
      <c r="E113" s="4"/>
      <c r="F113" s="4"/>
      <c r="G113" s="4"/>
      <c r="H113" s="4"/>
    </row>
    <row r="114" spans="1:8" ht="30" customHeight="1" x14ac:dyDescent="0.2">
      <c r="A114" s="84" t="s">
        <v>58</v>
      </c>
      <c r="B114" s="42"/>
      <c r="C114" s="83">
        <f>H104</f>
        <v>0</v>
      </c>
      <c r="D114" s="3"/>
      <c r="E114" s="4"/>
      <c r="F114" s="4"/>
      <c r="G114" s="4"/>
      <c r="H114" s="4"/>
    </row>
    <row r="115" spans="1:8" ht="13.5" thickBot="1" x14ac:dyDescent="0.25">
      <c r="A115" s="47" t="s">
        <v>60</v>
      </c>
      <c r="B115" s="4"/>
      <c r="C115" s="49">
        <f>C112+C113+C114</f>
        <v>0</v>
      </c>
      <c r="D115" s="3"/>
      <c r="E115" s="4"/>
      <c r="F115" s="4"/>
      <c r="G115" s="4"/>
      <c r="H115" s="4"/>
    </row>
    <row r="116" spans="1:8" ht="13.5" thickBot="1" x14ac:dyDescent="0.25">
      <c r="A116" s="29" t="s">
        <v>16</v>
      </c>
      <c r="B116" s="30"/>
      <c r="C116" s="32"/>
      <c r="D116" s="3"/>
      <c r="E116" s="3"/>
      <c r="F116" s="3"/>
      <c r="G116" s="3"/>
      <c r="H116" s="3"/>
    </row>
    <row r="117" spans="1:8" ht="13.5" thickBot="1" x14ac:dyDescent="0.25">
      <c r="A117" s="13"/>
      <c r="B117" s="4"/>
      <c r="C117" s="15"/>
      <c r="D117" s="3"/>
      <c r="E117" s="3"/>
      <c r="F117" s="3"/>
      <c r="G117" s="3"/>
      <c r="H117" s="3"/>
    </row>
    <row r="118" spans="1:8" ht="13.5" thickBot="1" x14ac:dyDescent="0.25">
      <c r="A118" s="33" t="s">
        <v>17</v>
      </c>
      <c r="B118" s="30"/>
      <c r="C118" s="34" t="e">
        <f>C108+C115+C116</f>
        <v>#DIV/0!</v>
      </c>
      <c r="D118" s="39"/>
      <c r="E118" s="39"/>
      <c r="F118" s="39"/>
      <c r="G118" s="39"/>
      <c r="H118" s="39"/>
    </row>
    <row r="121" spans="1:8" x14ac:dyDescent="0.2">
      <c r="A121" s="52" t="s">
        <v>96</v>
      </c>
    </row>
    <row r="122" spans="1:8" x14ac:dyDescent="0.2">
      <c r="A122" s="25" t="s">
        <v>63</v>
      </c>
      <c r="B122" s="10"/>
      <c r="C122" s="25">
        <v>1</v>
      </c>
      <c r="D122" s="7">
        <f>(B122*C122)/100</f>
        <v>0</v>
      </c>
    </row>
    <row r="123" spans="1:8" x14ac:dyDescent="0.2">
      <c r="A123" s="25" t="s">
        <v>64</v>
      </c>
      <c r="B123" s="10"/>
      <c r="C123" s="25">
        <v>2</v>
      </c>
      <c r="D123" s="7">
        <f>(B123*C123)/100</f>
        <v>0</v>
      </c>
    </row>
    <row r="124" spans="1:8" x14ac:dyDescent="0.2">
      <c r="A124" s="25" t="s">
        <v>65</v>
      </c>
      <c r="B124" s="10"/>
      <c r="C124" s="25">
        <v>3</v>
      </c>
      <c r="D124" s="7">
        <f>(B124*C124)/100</f>
        <v>0</v>
      </c>
    </row>
  </sheetData>
  <sheetProtection password="CF7A" sheet="1" objects="1" scenarios="1" formatCells="0" formatColumns="0" formatRows="0" insertColumns="0" insertRows="0" insertHyperlinks="0" deleteColumns="0" deleteRows="0" selectLockedCells="1" sort="0" autoFilter="0" pivotTables="0"/>
  <mergeCells count="5">
    <mergeCell ref="A107:B107"/>
    <mergeCell ref="A103:B103"/>
    <mergeCell ref="A1:H1"/>
    <mergeCell ref="I1:O1"/>
    <mergeCell ref="A104:B104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73F51DA-2471-4E79-BE7F-971F4EF63F7C}">
            <xm:f>NOT(ISERROR(SEARCH('grille bu %'!$G$8,E3)))</xm:f>
            <xm:f>'grille bu %'!$G$8</xm:f>
            <x14:dxf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7702BC28-8228-4C95-A29D-F635A938D03D}">
            <xm:f>NOT(ISERROR(SEARCH('grille bu %'!$G$7,E3)))</xm:f>
            <xm:f>'grille bu %'!$G$7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" operator="containsText" id="{F7F9D2D5-11FB-42A0-8E43-719B679A756F}">
            <xm:f>NOT(ISERROR(SEARCH('grille bu %'!$G$6,E3)))</xm:f>
            <xm:f>'grille bu %'!$G$6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DB328A8F-2090-4769-9F86-D208911E96FE}">
            <xm:f>NOT(ISERROR(SEARCH('grille bu %'!$G$5,E3)))</xm:f>
            <xm:f>'grille bu %'!$G$5</xm:f>
            <x14:dxf>
              <fill>
                <patternFill>
                  <bgColor rgb="FF99FF66"/>
                </patternFill>
              </fill>
            </x14:dxf>
          </x14:cfRule>
          <x14:cfRule type="containsText" priority="6" operator="containsText" id="{7A4486AC-C87E-4E70-BEE4-E7B5E5DCDFAD}">
            <xm:f>NOT(ISERROR(SEARCH('grille bu %'!$G$4,E3)))</xm:f>
            <xm:f>'grille bu %'!$G$4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7" operator="containsText" id="{68185465-F38F-4122-AE8B-F3F8ADDF107E}">
            <xm:f>NOT(ISERROR(SEARCH('grille bu %'!$G$3,E3)))</xm:f>
            <xm:f>'grille bu %'!$G$3</xm:f>
            <x14:dxf>
              <fill>
                <patternFill>
                  <bgColor theme="9" tint="0.39994506668294322"/>
                </patternFill>
              </fill>
            </x14:dxf>
          </x14:cfRule>
          <xm:sqref>E3:E101</xm:sqref>
        </x14:conditionalFormatting>
        <x14:conditionalFormatting xmlns:xm="http://schemas.microsoft.com/office/excel/2006/main">
          <x14:cfRule type="containsText" priority="4" operator="containsText" id="{69D49A7B-D451-46DC-8D8E-0FA3FDD59BB0}">
            <xm:f>NOT(ISERROR(SEARCH('grille bu %'!$G$6,I19)))</xm:f>
            <xm:f>'grille bu %'!$G$6</xm:f>
            <x14:dxf>
              <fill>
                <patternFill>
                  <bgColor theme="7" tint="0.59996337778862885"/>
                </patternFill>
              </fill>
            </x14:dxf>
          </x14:cfRule>
          <xm:sqref>I19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79D44D-B6D0-4406-B5A3-4FB344AECD5A}">
          <x14:formula1>
            <xm:f>'grille bu %'!$G$2:$G$8</xm:f>
          </x14:formula1>
          <xm:sqref>E3:E101</xm:sqref>
        </x14:dataValidation>
        <x14:dataValidation type="list" allowBlank="1" showInputMessage="1" showErrorMessage="1" xr:uid="{95A9AD0A-F8E5-41EB-AF86-EFF3DD6960E6}">
          <x14:formula1>
            <xm:f>'grille bu %'!$E$2:$E$31</xm:f>
          </x14:formula1>
          <xm:sqref>A3:A101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O124"/>
  <sheetViews>
    <sheetView tabSelected="1" zoomScale="70" zoomScaleNormal="70" workbookViewId="0">
      <selection activeCell="E4" sqref="E4"/>
    </sheetView>
  </sheetViews>
  <sheetFormatPr baseColWidth="10" defaultRowHeight="12.75" x14ac:dyDescent="0.2"/>
  <cols>
    <col min="1" max="1" width="18.140625" style="1" customWidth="1"/>
    <col min="2" max="2" width="15.7109375" style="1" customWidth="1"/>
    <col min="3" max="3" width="10.140625" style="1" customWidth="1"/>
    <col min="4" max="4" width="36.5703125" style="1" customWidth="1"/>
    <col min="5" max="5" width="20.42578125" style="1" bestFit="1" customWidth="1"/>
    <col min="6" max="6" width="13.7109375" style="1" customWidth="1"/>
    <col min="7" max="7" width="15.7109375" style="1" customWidth="1"/>
    <col min="8" max="8" width="14.28515625" style="1" customWidth="1"/>
    <col min="9" max="9" width="23.7109375" style="1" customWidth="1"/>
    <col min="10" max="10" width="11" style="1" customWidth="1"/>
    <col min="11" max="11" width="18" style="1" bestFit="1" customWidth="1"/>
    <col min="12" max="12" width="8.140625" style="1" customWidth="1"/>
    <col min="13" max="13" width="10.140625" style="1" customWidth="1"/>
    <col min="14" max="14" width="17.140625" style="1" customWidth="1"/>
    <col min="15" max="15" width="20.85546875" style="1" customWidth="1"/>
    <col min="16" max="16" width="32.85546875" style="1" customWidth="1"/>
    <col min="17" max="16384" width="11.42578125" style="1"/>
  </cols>
  <sheetData>
    <row r="1" spans="1:15" ht="31.5" customHeight="1" thickBot="1" x14ac:dyDescent="0.25">
      <c r="A1" s="140" t="s">
        <v>109</v>
      </c>
      <c r="B1" s="141"/>
      <c r="C1" s="141"/>
      <c r="D1" s="141"/>
      <c r="E1" s="141"/>
      <c r="F1" s="141"/>
      <c r="G1" s="141"/>
      <c r="H1" s="142"/>
      <c r="I1" s="143" t="s">
        <v>110</v>
      </c>
      <c r="J1" s="141"/>
      <c r="K1" s="141"/>
      <c r="L1" s="141"/>
      <c r="M1" s="141"/>
      <c r="N1" s="141"/>
      <c r="O1" s="142"/>
    </row>
    <row r="2" spans="1:15" ht="42" customHeight="1" x14ac:dyDescent="0.2">
      <c r="A2" s="95" t="s">
        <v>87</v>
      </c>
      <c r="B2" s="96" t="s">
        <v>10</v>
      </c>
      <c r="C2" s="76" t="s">
        <v>108</v>
      </c>
      <c r="D2" s="76" t="s">
        <v>55</v>
      </c>
      <c r="E2" s="97" t="s">
        <v>11</v>
      </c>
      <c r="F2" s="76" t="s">
        <v>61</v>
      </c>
      <c r="G2" s="76" t="s">
        <v>72</v>
      </c>
      <c r="H2" s="103" t="s">
        <v>58</v>
      </c>
      <c r="I2" s="98" t="s">
        <v>11</v>
      </c>
      <c r="J2" s="75" t="s">
        <v>12</v>
      </c>
      <c r="K2" s="75" t="s">
        <v>13</v>
      </c>
      <c r="L2" s="75" t="s">
        <v>14</v>
      </c>
      <c r="M2" s="75" t="s">
        <v>19</v>
      </c>
      <c r="N2" s="77" t="s">
        <v>45</v>
      </c>
      <c r="O2" s="78" t="s">
        <v>73</v>
      </c>
    </row>
    <row r="3" spans="1:15" x14ac:dyDescent="0.2">
      <c r="A3" s="26"/>
      <c r="B3" s="25"/>
      <c r="C3" s="35"/>
      <c r="D3" s="35"/>
      <c r="E3" s="25"/>
      <c r="F3" s="25"/>
      <c r="G3" s="25"/>
      <c r="H3" s="104"/>
      <c r="I3" s="43" t="s">
        <v>7</v>
      </c>
      <c r="J3" s="9"/>
      <c r="K3" s="9"/>
      <c r="L3" s="6" t="e">
        <f t="shared" ref="L3:L8" si="0">(K3/J3)*100</f>
        <v>#DIV/0!</v>
      </c>
      <c r="M3" s="6" t="e">
        <f>VLOOKUP($L3,'grille bu %'!A3:B42,2)</f>
        <v>#DIV/0!</v>
      </c>
      <c r="N3" s="11"/>
      <c r="O3" s="23" t="e">
        <f>IF($L$3&gt;=101,$N$3*$M$3,IF($L$3&gt;=100,$N$3,0))</f>
        <v>#DIV/0!</v>
      </c>
    </row>
    <row r="4" spans="1:15" x14ac:dyDescent="0.2">
      <c r="A4" s="26"/>
      <c r="B4" s="25"/>
      <c r="C4" s="35"/>
      <c r="D4" s="35"/>
      <c r="E4" s="25"/>
      <c r="F4" s="25"/>
      <c r="G4" s="25"/>
      <c r="H4" s="104"/>
      <c r="I4" s="44" t="s">
        <v>5</v>
      </c>
      <c r="J4" s="10"/>
      <c r="K4" s="9"/>
      <c r="L4" s="7" t="e">
        <f>(K4/J4)*100</f>
        <v>#DIV/0!</v>
      </c>
      <c r="M4" s="6" t="e">
        <f>VLOOKUP($L4,'grille bu %'!J1:K42,2)</f>
        <v>#DIV/0!</v>
      </c>
      <c r="N4" s="12"/>
      <c r="O4" s="23" t="e">
        <f>IF(L4&lt;60,0,M4+N4)</f>
        <v>#DIV/0!</v>
      </c>
    </row>
    <row r="5" spans="1:15" ht="25.5" x14ac:dyDescent="0.2">
      <c r="A5" s="26"/>
      <c r="B5" s="25"/>
      <c r="C5" s="35"/>
      <c r="D5" s="35"/>
      <c r="E5" s="25"/>
      <c r="F5" s="25"/>
      <c r="G5" s="25"/>
      <c r="H5" s="104"/>
      <c r="I5" s="44" t="s">
        <v>3</v>
      </c>
      <c r="J5" s="10"/>
      <c r="K5" s="9"/>
      <c r="L5" s="7" t="e">
        <f t="shared" si="0"/>
        <v>#DIV/0!</v>
      </c>
      <c r="M5" s="6" t="e">
        <f>VLOOKUP($L5,'grille bu %'!A3:B42,2)</f>
        <v>#DIV/0!</v>
      </c>
      <c r="N5" s="12"/>
      <c r="O5" s="23" t="e">
        <f>IF($L$5&gt;=101,$N$5*$M$5,IF($L$5&gt;=100,$N$5,0))</f>
        <v>#DIV/0!</v>
      </c>
    </row>
    <row r="6" spans="1:15" x14ac:dyDescent="0.2">
      <c r="A6" s="26"/>
      <c r="B6" s="25"/>
      <c r="C6" s="35"/>
      <c r="D6" s="35"/>
      <c r="E6" s="25"/>
      <c r="F6" s="25"/>
      <c r="G6" s="25"/>
      <c r="H6" s="104"/>
      <c r="I6" s="44" t="s">
        <v>4</v>
      </c>
      <c r="J6" s="10"/>
      <c r="K6" s="9"/>
      <c r="L6" s="7" t="e">
        <f t="shared" si="0"/>
        <v>#DIV/0!</v>
      </c>
      <c r="M6" s="6" t="e">
        <f>VLOOKUP($L6,'grille bu %'!A3:B42,2)</f>
        <v>#DIV/0!</v>
      </c>
      <c r="N6" s="12"/>
      <c r="O6" s="23" t="e">
        <f>IF($L$6&gt;=101,$N$6*$M$6,IF($L$6&gt;=100,$N$6,0))</f>
        <v>#DIV/0!</v>
      </c>
    </row>
    <row r="7" spans="1:15" x14ac:dyDescent="0.2">
      <c r="A7" s="26"/>
      <c r="B7" s="25"/>
      <c r="C7" s="35"/>
      <c r="D7" s="35"/>
      <c r="E7" s="25"/>
      <c r="F7" s="25"/>
      <c r="G7" s="25"/>
      <c r="H7" s="104"/>
      <c r="I7" s="44" t="s">
        <v>6</v>
      </c>
      <c r="J7" s="10"/>
      <c r="K7" s="9"/>
      <c r="L7" s="7" t="e">
        <f t="shared" si="0"/>
        <v>#DIV/0!</v>
      </c>
      <c r="M7" s="6" t="e">
        <f>VLOOKUP($L7,'grille bu %'!A3:B42,2)</f>
        <v>#DIV/0!</v>
      </c>
      <c r="N7" s="12"/>
      <c r="O7" s="23" t="e">
        <f>IF($L$7&gt;=101,$N$7*$M$7,IF($L$7&gt;=100,$N$7,0))</f>
        <v>#DIV/0!</v>
      </c>
    </row>
    <row r="8" spans="1:15" ht="26.25" thickBot="1" x14ac:dyDescent="0.25">
      <c r="A8" s="26"/>
      <c r="B8" s="25"/>
      <c r="C8" s="35"/>
      <c r="D8" s="35"/>
      <c r="E8" s="25"/>
      <c r="F8" s="25"/>
      <c r="G8" s="25"/>
      <c r="H8" s="104"/>
      <c r="I8" s="45" t="s">
        <v>8</v>
      </c>
      <c r="J8" s="17"/>
      <c r="K8" s="18"/>
      <c r="L8" s="19" t="e">
        <f t="shared" si="0"/>
        <v>#DIV/0!</v>
      </c>
      <c r="M8" s="20" t="e">
        <f>VLOOKUP($L8,'grille bu %'!A3:B42,2)</f>
        <v>#DIV/0!</v>
      </c>
      <c r="N8" s="21"/>
      <c r="O8" s="24" t="e">
        <f>IF($L$8&gt;=101,$N$8*$M$8,IF($L$8&gt;=100,$N$8,0))</f>
        <v>#DIV/0!</v>
      </c>
    </row>
    <row r="9" spans="1:15" ht="13.5" thickBot="1" x14ac:dyDescent="0.25">
      <c r="A9" s="26"/>
      <c r="B9" s="25"/>
      <c r="C9" s="35"/>
      <c r="D9" s="35"/>
      <c r="E9" s="25"/>
      <c r="F9" s="25"/>
      <c r="G9" s="25"/>
      <c r="H9" s="104"/>
      <c r="K9" s="22" t="s">
        <v>15</v>
      </c>
      <c r="L9" s="16" t="e">
        <f>O3+O4+O5+O6+O7+O8</f>
        <v>#DIV/0!</v>
      </c>
      <c r="M9" s="8"/>
    </row>
    <row r="10" spans="1:15" x14ac:dyDescent="0.2">
      <c r="A10" s="26"/>
      <c r="B10" s="25"/>
      <c r="C10" s="35"/>
      <c r="D10" s="35"/>
      <c r="E10" s="25"/>
      <c r="F10" s="25"/>
      <c r="G10" s="25"/>
      <c r="H10" s="104"/>
    </row>
    <row r="11" spans="1:15" x14ac:dyDescent="0.2">
      <c r="A11" s="26"/>
      <c r="B11" s="25"/>
      <c r="C11" s="35"/>
      <c r="D11" s="35"/>
      <c r="E11" s="25"/>
      <c r="F11" s="25"/>
      <c r="G11" s="25"/>
      <c r="H11" s="104"/>
    </row>
    <row r="12" spans="1:15" x14ac:dyDescent="0.2">
      <c r="A12" s="26"/>
      <c r="B12" s="25"/>
      <c r="C12" s="35"/>
      <c r="D12" s="35"/>
      <c r="E12" s="25"/>
      <c r="F12" s="25"/>
      <c r="G12" s="25"/>
      <c r="H12" s="104"/>
    </row>
    <row r="13" spans="1:15" x14ac:dyDescent="0.2">
      <c r="A13" s="26"/>
      <c r="B13" s="25"/>
      <c r="C13" s="35"/>
      <c r="D13" s="35"/>
      <c r="E13" s="25"/>
      <c r="F13" s="25"/>
      <c r="G13" s="25"/>
      <c r="H13" s="104"/>
    </row>
    <row r="14" spans="1:15" x14ac:dyDescent="0.2">
      <c r="A14" s="26"/>
      <c r="B14" s="25"/>
      <c r="C14" s="35"/>
      <c r="D14" s="35"/>
      <c r="E14" s="25"/>
      <c r="F14" s="25"/>
      <c r="G14" s="25"/>
      <c r="H14" s="104"/>
    </row>
    <row r="15" spans="1:15" x14ac:dyDescent="0.2">
      <c r="A15" s="26"/>
      <c r="B15" s="25"/>
      <c r="C15" s="35"/>
      <c r="D15" s="35"/>
      <c r="E15" s="25"/>
      <c r="F15" s="25"/>
      <c r="G15" s="25"/>
      <c r="H15" s="104"/>
    </row>
    <row r="16" spans="1:15" x14ac:dyDescent="0.2">
      <c r="A16" s="26"/>
      <c r="B16" s="25"/>
      <c r="C16" s="35"/>
      <c r="D16" s="35"/>
      <c r="E16" s="25"/>
      <c r="F16" s="25"/>
      <c r="G16" s="25"/>
      <c r="H16" s="104"/>
    </row>
    <row r="17" spans="1:8" x14ac:dyDescent="0.2">
      <c r="A17" s="26"/>
      <c r="B17" s="25"/>
      <c r="C17" s="35"/>
      <c r="D17" s="35"/>
      <c r="E17" s="25"/>
      <c r="F17" s="25"/>
      <c r="G17" s="25"/>
      <c r="H17" s="104"/>
    </row>
    <row r="18" spans="1:8" x14ac:dyDescent="0.2">
      <c r="A18" s="26"/>
      <c r="B18" s="25"/>
      <c r="C18" s="35"/>
      <c r="D18" s="35"/>
      <c r="E18" s="25"/>
      <c r="F18" s="25"/>
      <c r="G18" s="25"/>
      <c r="H18" s="104"/>
    </row>
    <row r="19" spans="1:8" x14ac:dyDescent="0.2">
      <c r="A19" s="26"/>
      <c r="B19" s="25"/>
      <c r="C19" s="35"/>
      <c r="D19" s="35"/>
      <c r="E19" s="25"/>
      <c r="F19" s="25"/>
      <c r="G19" s="25"/>
      <c r="H19" s="104"/>
    </row>
    <row r="20" spans="1:8" x14ac:dyDescent="0.2">
      <c r="A20" s="26"/>
      <c r="B20" s="25"/>
      <c r="C20" s="35"/>
      <c r="D20" s="35"/>
      <c r="E20" s="25"/>
      <c r="F20" s="25"/>
      <c r="G20" s="25"/>
      <c r="H20" s="104"/>
    </row>
    <row r="21" spans="1:8" x14ac:dyDescent="0.2">
      <c r="A21" s="26"/>
      <c r="B21" s="25"/>
      <c r="C21" s="35"/>
      <c r="D21" s="35"/>
      <c r="E21" s="25"/>
      <c r="F21" s="25"/>
      <c r="G21" s="25"/>
      <c r="H21" s="104"/>
    </row>
    <row r="22" spans="1:8" x14ac:dyDescent="0.2">
      <c r="A22" s="26"/>
      <c r="B22" s="25"/>
      <c r="C22" s="35"/>
      <c r="D22" s="35"/>
      <c r="E22" s="25"/>
      <c r="F22" s="25"/>
      <c r="G22" s="25"/>
      <c r="H22" s="104"/>
    </row>
    <row r="23" spans="1:8" x14ac:dyDescent="0.2">
      <c r="A23" s="26"/>
      <c r="B23" s="25"/>
      <c r="C23" s="35"/>
      <c r="D23" s="35"/>
      <c r="E23" s="25"/>
      <c r="F23" s="25"/>
      <c r="G23" s="25"/>
      <c r="H23" s="104"/>
    </row>
    <row r="24" spans="1:8" x14ac:dyDescent="0.2">
      <c r="A24" s="26"/>
      <c r="B24" s="25"/>
      <c r="C24" s="35"/>
      <c r="D24" s="35"/>
      <c r="E24" s="25"/>
      <c r="F24" s="25"/>
      <c r="G24" s="25"/>
      <c r="H24" s="104"/>
    </row>
    <row r="25" spans="1:8" x14ac:dyDescent="0.2">
      <c r="A25" s="26"/>
      <c r="B25" s="25"/>
      <c r="C25" s="35"/>
      <c r="D25" s="35"/>
      <c r="E25" s="25"/>
      <c r="F25" s="25"/>
      <c r="G25" s="25"/>
      <c r="H25" s="104"/>
    </row>
    <row r="26" spans="1:8" x14ac:dyDescent="0.2">
      <c r="A26" s="26"/>
      <c r="B26" s="25"/>
      <c r="C26" s="35"/>
      <c r="D26" s="35"/>
      <c r="E26" s="25"/>
      <c r="F26" s="25"/>
      <c r="G26" s="25"/>
      <c r="H26" s="104"/>
    </row>
    <row r="27" spans="1:8" x14ac:dyDescent="0.2">
      <c r="A27" s="26"/>
      <c r="B27" s="25"/>
      <c r="C27" s="35"/>
      <c r="D27" s="35"/>
      <c r="E27" s="25"/>
      <c r="F27" s="25"/>
      <c r="G27" s="25"/>
      <c r="H27" s="104"/>
    </row>
    <row r="28" spans="1:8" x14ac:dyDescent="0.2">
      <c r="A28" s="26"/>
      <c r="B28" s="25"/>
      <c r="C28" s="35"/>
      <c r="D28" s="35"/>
      <c r="E28" s="25"/>
      <c r="F28" s="25"/>
      <c r="G28" s="25"/>
      <c r="H28" s="104"/>
    </row>
    <row r="29" spans="1:8" x14ac:dyDescent="0.2">
      <c r="A29" s="26"/>
      <c r="B29" s="25"/>
      <c r="C29" s="35"/>
      <c r="D29" s="35"/>
      <c r="E29" s="25"/>
      <c r="F29" s="25"/>
      <c r="G29" s="25"/>
      <c r="H29" s="104"/>
    </row>
    <row r="30" spans="1:8" x14ac:dyDescent="0.2">
      <c r="A30" s="26"/>
      <c r="B30" s="25"/>
      <c r="C30" s="35"/>
      <c r="D30" s="35"/>
      <c r="E30" s="25"/>
      <c r="F30" s="25"/>
      <c r="G30" s="25"/>
      <c r="H30" s="104"/>
    </row>
    <row r="31" spans="1:8" x14ac:dyDescent="0.2">
      <c r="A31" s="26"/>
      <c r="B31" s="25"/>
      <c r="C31" s="35"/>
      <c r="D31" s="35"/>
      <c r="E31" s="25"/>
      <c r="F31" s="25"/>
      <c r="G31" s="25"/>
      <c r="H31" s="104"/>
    </row>
    <row r="32" spans="1:8" x14ac:dyDescent="0.2">
      <c r="A32" s="26"/>
      <c r="B32" s="25"/>
      <c r="C32" s="35"/>
      <c r="D32" s="35"/>
      <c r="E32" s="25"/>
      <c r="F32" s="25"/>
      <c r="G32" s="25"/>
      <c r="H32" s="104"/>
    </row>
    <row r="33" spans="1:8" x14ac:dyDescent="0.2">
      <c r="A33" s="26"/>
      <c r="B33" s="25"/>
      <c r="C33" s="35"/>
      <c r="D33" s="35"/>
      <c r="E33" s="25"/>
      <c r="F33" s="25"/>
      <c r="G33" s="25"/>
      <c r="H33" s="104"/>
    </row>
    <row r="34" spans="1:8" x14ac:dyDescent="0.2">
      <c r="A34" s="26"/>
      <c r="B34" s="25"/>
      <c r="C34" s="35"/>
      <c r="D34" s="35"/>
      <c r="E34" s="25"/>
      <c r="F34" s="25"/>
      <c r="G34" s="25"/>
      <c r="H34" s="104"/>
    </row>
    <row r="35" spans="1:8" x14ac:dyDescent="0.2">
      <c r="A35" s="26"/>
      <c r="B35" s="25"/>
      <c r="C35" s="35"/>
      <c r="D35" s="35"/>
      <c r="E35" s="25"/>
      <c r="F35" s="25"/>
      <c r="G35" s="25"/>
      <c r="H35" s="104"/>
    </row>
    <row r="36" spans="1:8" x14ac:dyDescent="0.2">
      <c r="A36" s="26"/>
      <c r="B36" s="25"/>
      <c r="C36" s="35"/>
      <c r="D36" s="35"/>
      <c r="E36" s="25"/>
      <c r="F36" s="25"/>
      <c r="G36" s="25"/>
      <c r="H36" s="104"/>
    </row>
    <row r="37" spans="1:8" x14ac:dyDescent="0.2">
      <c r="A37" s="26"/>
      <c r="B37" s="25"/>
      <c r="C37" s="35"/>
      <c r="D37" s="35"/>
      <c r="E37" s="25"/>
      <c r="F37" s="25"/>
      <c r="G37" s="25"/>
      <c r="H37" s="104"/>
    </row>
    <row r="38" spans="1:8" x14ac:dyDescent="0.2">
      <c r="A38" s="26"/>
      <c r="B38" s="25"/>
      <c r="C38" s="35"/>
      <c r="D38" s="35"/>
      <c r="E38" s="25"/>
      <c r="F38" s="25"/>
      <c r="G38" s="25"/>
      <c r="H38" s="104"/>
    </row>
    <row r="39" spans="1:8" x14ac:dyDescent="0.2">
      <c r="A39" s="26"/>
      <c r="B39" s="25"/>
      <c r="C39" s="35"/>
      <c r="D39" s="35"/>
      <c r="E39" s="25"/>
      <c r="F39" s="25"/>
      <c r="G39" s="25"/>
      <c r="H39" s="104"/>
    </row>
    <row r="40" spans="1:8" x14ac:dyDescent="0.2">
      <c r="A40" s="26"/>
      <c r="B40" s="25"/>
      <c r="C40" s="35"/>
      <c r="D40" s="35"/>
      <c r="E40" s="25"/>
      <c r="F40" s="25"/>
      <c r="G40" s="25"/>
      <c r="H40" s="104"/>
    </row>
    <row r="41" spans="1:8" x14ac:dyDescent="0.2">
      <c r="A41" s="26"/>
      <c r="B41" s="25"/>
      <c r="C41" s="35"/>
      <c r="D41" s="35"/>
      <c r="E41" s="25"/>
      <c r="F41" s="25"/>
      <c r="G41" s="25"/>
      <c r="H41" s="104"/>
    </row>
    <row r="42" spans="1:8" x14ac:dyDescent="0.2">
      <c r="A42" s="26"/>
      <c r="B42" s="25"/>
      <c r="C42" s="35"/>
      <c r="D42" s="35"/>
      <c r="E42" s="25"/>
      <c r="F42" s="25"/>
      <c r="G42" s="25"/>
      <c r="H42" s="104"/>
    </row>
    <row r="43" spans="1:8" x14ac:dyDescent="0.2">
      <c r="A43" s="26"/>
      <c r="B43" s="25"/>
      <c r="C43" s="35"/>
      <c r="D43" s="35"/>
      <c r="E43" s="25"/>
      <c r="F43" s="25"/>
      <c r="G43" s="25"/>
      <c r="H43" s="104"/>
    </row>
    <row r="44" spans="1:8" x14ac:dyDescent="0.2">
      <c r="A44" s="26"/>
      <c r="B44" s="25"/>
      <c r="C44" s="35"/>
      <c r="D44" s="35"/>
      <c r="E44" s="25"/>
      <c r="F44" s="25"/>
      <c r="G44" s="25"/>
      <c r="H44" s="104"/>
    </row>
    <row r="45" spans="1:8" x14ac:dyDescent="0.2">
      <c r="A45" s="26"/>
      <c r="B45" s="25"/>
      <c r="C45" s="35"/>
      <c r="D45" s="35"/>
      <c r="E45" s="25"/>
      <c r="F45" s="25"/>
      <c r="G45" s="25"/>
      <c r="H45" s="104"/>
    </row>
    <row r="46" spans="1:8" x14ac:dyDescent="0.2">
      <c r="A46" s="26"/>
      <c r="B46" s="25"/>
      <c r="C46" s="35"/>
      <c r="D46" s="35"/>
      <c r="E46" s="25"/>
      <c r="F46" s="25"/>
      <c r="G46" s="25"/>
      <c r="H46" s="104"/>
    </row>
    <row r="47" spans="1:8" x14ac:dyDescent="0.2">
      <c r="A47" s="26"/>
      <c r="B47" s="25"/>
      <c r="C47" s="35"/>
      <c r="D47" s="35"/>
      <c r="E47" s="25"/>
      <c r="F47" s="25"/>
      <c r="G47" s="25"/>
      <c r="H47" s="104"/>
    </row>
    <row r="48" spans="1:8" x14ac:dyDescent="0.2">
      <c r="A48" s="26"/>
      <c r="B48" s="25"/>
      <c r="C48" s="35"/>
      <c r="D48" s="35"/>
      <c r="E48" s="25"/>
      <c r="F48" s="25"/>
      <c r="G48" s="25"/>
      <c r="H48" s="104"/>
    </row>
    <row r="49" spans="1:8" x14ac:dyDescent="0.2">
      <c r="A49" s="26"/>
      <c r="B49" s="25"/>
      <c r="C49" s="35"/>
      <c r="D49" s="35"/>
      <c r="E49" s="25"/>
      <c r="F49" s="25"/>
      <c r="G49" s="25"/>
      <c r="H49" s="104"/>
    </row>
    <row r="50" spans="1:8" x14ac:dyDescent="0.2">
      <c r="A50" s="26"/>
      <c r="B50" s="25"/>
      <c r="C50" s="35"/>
      <c r="D50" s="35"/>
      <c r="E50" s="25"/>
      <c r="F50" s="25"/>
      <c r="G50" s="25"/>
      <c r="H50" s="104"/>
    </row>
    <row r="51" spans="1:8" x14ac:dyDescent="0.2">
      <c r="A51" s="26"/>
      <c r="B51" s="25"/>
      <c r="C51" s="35"/>
      <c r="D51" s="35"/>
      <c r="E51" s="25"/>
      <c r="F51" s="25"/>
      <c r="G51" s="25"/>
      <c r="H51" s="104"/>
    </row>
    <row r="52" spans="1:8" x14ac:dyDescent="0.2">
      <c r="A52" s="26"/>
      <c r="B52" s="25"/>
      <c r="C52" s="35"/>
      <c r="D52" s="35"/>
      <c r="E52" s="25"/>
      <c r="F52" s="25"/>
      <c r="G52" s="25"/>
      <c r="H52" s="104"/>
    </row>
    <row r="53" spans="1:8" x14ac:dyDescent="0.2">
      <c r="A53" s="26"/>
      <c r="B53" s="37"/>
      <c r="C53" s="38"/>
      <c r="D53" s="38"/>
      <c r="E53" s="25"/>
      <c r="F53" s="25"/>
      <c r="G53" s="25"/>
      <c r="H53" s="104"/>
    </row>
    <row r="54" spans="1:8" x14ac:dyDescent="0.2">
      <c r="A54" s="26"/>
      <c r="B54" s="37"/>
      <c r="C54" s="38"/>
      <c r="D54" s="38"/>
      <c r="E54" s="25"/>
      <c r="F54" s="25"/>
      <c r="G54" s="25"/>
      <c r="H54" s="104"/>
    </row>
    <row r="55" spans="1:8" x14ac:dyDescent="0.2">
      <c r="A55" s="26"/>
      <c r="B55" s="37"/>
      <c r="C55" s="38"/>
      <c r="D55" s="38"/>
      <c r="E55" s="25"/>
      <c r="F55" s="25"/>
      <c r="G55" s="25"/>
      <c r="H55" s="104"/>
    </row>
    <row r="56" spans="1:8" x14ac:dyDescent="0.2">
      <c r="A56" s="26"/>
      <c r="B56" s="37"/>
      <c r="C56" s="38"/>
      <c r="D56" s="38"/>
      <c r="E56" s="25"/>
      <c r="F56" s="25"/>
      <c r="G56" s="25"/>
      <c r="H56" s="104"/>
    </row>
    <row r="57" spans="1:8" x14ac:dyDescent="0.2">
      <c r="A57" s="26"/>
      <c r="B57" s="37"/>
      <c r="C57" s="38"/>
      <c r="D57" s="38"/>
      <c r="E57" s="25"/>
      <c r="F57" s="25"/>
      <c r="G57" s="25"/>
      <c r="H57" s="104"/>
    </row>
    <row r="58" spans="1:8" x14ac:dyDescent="0.2">
      <c r="A58" s="26"/>
      <c r="B58" s="37"/>
      <c r="C58" s="38"/>
      <c r="D58" s="38"/>
      <c r="E58" s="25"/>
      <c r="F58" s="25"/>
      <c r="G58" s="25"/>
      <c r="H58" s="104"/>
    </row>
    <row r="59" spans="1:8" x14ac:dyDescent="0.2">
      <c r="A59" s="26"/>
      <c r="B59" s="37"/>
      <c r="C59" s="38"/>
      <c r="D59" s="38"/>
      <c r="E59" s="25"/>
      <c r="F59" s="25"/>
      <c r="G59" s="25"/>
      <c r="H59" s="104"/>
    </row>
    <row r="60" spans="1:8" x14ac:dyDescent="0.2">
      <c r="A60" s="26"/>
      <c r="B60" s="37"/>
      <c r="C60" s="38"/>
      <c r="D60" s="38"/>
      <c r="E60" s="25"/>
      <c r="F60" s="25"/>
      <c r="G60" s="25"/>
      <c r="H60" s="104"/>
    </row>
    <row r="61" spans="1:8" x14ac:dyDescent="0.2">
      <c r="A61" s="26"/>
      <c r="B61" s="37"/>
      <c r="C61" s="38"/>
      <c r="D61" s="38"/>
      <c r="E61" s="25"/>
      <c r="F61" s="25"/>
      <c r="G61" s="25"/>
      <c r="H61" s="104"/>
    </row>
    <row r="62" spans="1:8" x14ac:dyDescent="0.2">
      <c r="A62" s="26"/>
      <c r="B62" s="37"/>
      <c r="C62" s="38"/>
      <c r="D62" s="38"/>
      <c r="E62" s="25"/>
      <c r="F62" s="25"/>
      <c r="G62" s="25"/>
      <c r="H62" s="104"/>
    </row>
    <row r="63" spans="1:8" x14ac:dyDescent="0.2">
      <c r="A63" s="26"/>
      <c r="B63" s="37"/>
      <c r="C63" s="38"/>
      <c r="D63" s="38"/>
      <c r="E63" s="25"/>
      <c r="F63" s="25"/>
      <c r="G63" s="25"/>
      <c r="H63" s="104"/>
    </row>
    <row r="64" spans="1:8" x14ac:dyDescent="0.2">
      <c r="A64" s="26"/>
      <c r="B64" s="37"/>
      <c r="C64" s="38"/>
      <c r="D64" s="38"/>
      <c r="E64" s="25"/>
      <c r="F64" s="25"/>
      <c r="G64" s="25"/>
      <c r="H64" s="104"/>
    </row>
    <row r="65" spans="1:8" x14ac:dyDescent="0.2">
      <c r="A65" s="26"/>
      <c r="B65" s="37"/>
      <c r="C65" s="38"/>
      <c r="D65" s="38"/>
      <c r="E65" s="25"/>
      <c r="F65" s="25"/>
      <c r="G65" s="25"/>
      <c r="H65" s="104"/>
    </row>
    <row r="66" spans="1:8" x14ac:dyDescent="0.2">
      <c r="A66" s="26"/>
      <c r="B66" s="37"/>
      <c r="C66" s="38"/>
      <c r="D66" s="38"/>
      <c r="E66" s="25"/>
      <c r="F66" s="25"/>
      <c r="G66" s="25"/>
      <c r="H66" s="104"/>
    </row>
    <row r="67" spans="1:8" x14ac:dyDescent="0.2">
      <c r="A67" s="26"/>
      <c r="B67" s="37"/>
      <c r="C67" s="38"/>
      <c r="D67" s="38"/>
      <c r="E67" s="25"/>
      <c r="F67" s="25"/>
      <c r="G67" s="25"/>
      <c r="H67" s="104"/>
    </row>
    <row r="68" spans="1:8" x14ac:dyDescent="0.2">
      <c r="A68" s="26"/>
      <c r="B68" s="37"/>
      <c r="C68" s="38"/>
      <c r="D68" s="38"/>
      <c r="E68" s="25"/>
      <c r="F68" s="25"/>
      <c r="G68" s="25"/>
      <c r="H68" s="104"/>
    </row>
    <row r="69" spans="1:8" x14ac:dyDescent="0.2">
      <c r="A69" s="26"/>
      <c r="B69" s="37"/>
      <c r="C69" s="38"/>
      <c r="D69" s="38"/>
      <c r="E69" s="25"/>
      <c r="F69" s="25"/>
      <c r="G69" s="25"/>
      <c r="H69" s="104"/>
    </row>
    <row r="70" spans="1:8" x14ac:dyDescent="0.2">
      <c r="A70" s="26"/>
      <c r="B70" s="37"/>
      <c r="C70" s="38"/>
      <c r="D70" s="38"/>
      <c r="E70" s="25"/>
      <c r="F70" s="25"/>
      <c r="G70" s="25"/>
      <c r="H70" s="104"/>
    </row>
    <row r="71" spans="1:8" x14ac:dyDescent="0.2">
      <c r="A71" s="26"/>
      <c r="B71" s="37"/>
      <c r="C71" s="38"/>
      <c r="D71" s="38"/>
      <c r="E71" s="25"/>
      <c r="F71" s="25"/>
      <c r="G71" s="25"/>
      <c r="H71" s="104"/>
    </row>
    <row r="72" spans="1:8" x14ac:dyDescent="0.2">
      <c r="A72" s="26"/>
      <c r="B72" s="37"/>
      <c r="C72" s="38"/>
      <c r="D72" s="38"/>
      <c r="E72" s="25"/>
      <c r="F72" s="25"/>
      <c r="G72" s="25"/>
      <c r="H72" s="104"/>
    </row>
    <row r="73" spans="1:8" x14ac:dyDescent="0.2">
      <c r="A73" s="26"/>
      <c r="B73" s="37"/>
      <c r="C73" s="38"/>
      <c r="D73" s="38"/>
      <c r="E73" s="25"/>
      <c r="F73" s="25"/>
      <c r="G73" s="25"/>
      <c r="H73" s="104"/>
    </row>
    <row r="74" spans="1:8" x14ac:dyDescent="0.2">
      <c r="A74" s="26"/>
      <c r="B74" s="37"/>
      <c r="C74" s="38"/>
      <c r="D74" s="38"/>
      <c r="E74" s="25"/>
      <c r="F74" s="25"/>
      <c r="G74" s="25"/>
      <c r="H74" s="104"/>
    </row>
    <row r="75" spans="1:8" x14ac:dyDescent="0.2">
      <c r="A75" s="26"/>
      <c r="B75" s="37"/>
      <c r="C75" s="38"/>
      <c r="D75" s="38"/>
      <c r="E75" s="25"/>
      <c r="F75" s="25"/>
      <c r="G75" s="25"/>
      <c r="H75" s="104"/>
    </row>
    <row r="76" spans="1:8" x14ac:dyDescent="0.2">
      <c r="A76" s="26"/>
      <c r="B76" s="37"/>
      <c r="C76" s="38"/>
      <c r="D76" s="38"/>
      <c r="E76" s="25"/>
      <c r="F76" s="25"/>
      <c r="G76" s="25"/>
      <c r="H76" s="104"/>
    </row>
    <row r="77" spans="1:8" x14ac:dyDescent="0.2">
      <c r="A77" s="26"/>
      <c r="B77" s="37"/>
      <c r="C77" s="38"/>
      <c r="D77" s="38"/>
      <c r="E77" s="25"/>
      <c r="F77" s="25"/>
      <c r="G77" s="25"/>
      <c r="H77" s="104"/>
    </row>
    <row r="78" spans="1:8" x14ac:dyDescent="0.2">
      <c r="A78" s="26"/>
      <c r="B78" s="37"/>
      <c r="C78" s="38"/>
      <c r="D78" s="38"/>
      <c r="E78" s="25"/>
      <c r="F78" s="25"/>
      <c r="G78" s="25"/>
      <c r="H78" s="104"/>
    </row>
    <row r="79" spans="1:8" x14ac:dyDescent="0.2">
      <c r="A79" s="26"/>
      <c r="B79" s="37"/>
      <c r="C79" s="38"/>
      <c r="D79" s="38"/>
      <c r="E79" s="25"/>
      <c r="F79" s="25"/>
      <c r="G79" s="25"/>
      <c r="H79" s="104"/>
    </row>
    <row r="80" spans="1:8" x14ac:dyDescent="0.2">
      <c r="A80" s="26"/>
      <c r="B80" s="37"/>
      <c r="C80" s="38"/>
      <c r="D80" s="38"/>
      <c r="E80" s="25"/>
      <c r="F80" s="25"/>
      <c r="G80" s="25"/>
      <c r="H80" s="104"/>
    </row>
    <row r="81" spans="1:11" x14ac:dyDescent="0.2">
      <c r="A81" s="26"/>
      <c r="B81" s="37"/>
      <c r="C81" s="38"/>
      <c r="D81" s="38"/>
      <c r="E81" s="25"/>
      <c r="F81" s="25"/>
      <c r="G81" s="25"/>
      <c r="H81" s="104"/>
    </row>
    <row r="82" spans="1:11" x14ac:dyDescent="0.2">
      <c r="A82" s="26"/>
      <c r="B82" s="37"/>
      <c r="C82" s="38"/>
      <c r="D82" s="38"/>
      <c r="E82" s="25"/>
      <c r="F82" s="25"/>
      <c r="G82" s="25"/>
      <c r="H82" s="104"/>
    </row>
    <row r="83" spans="1:11" x14ac:dyDescent="0.2">
      <c r="A83" s="26"/>
      <c r="B83" s="37"/>
      <c r="C83" s="38"/>
      <c r="D83" s="38"/>
      <c r="E83" s="25"/>
      <c r="F83" s="25"/>
      <c r="G83" s="25"/>
      <c r="H83" s="104"/>
    </row>
    <row r="84" spans="1:11" x14ac:dyDescent="0.2">
      <c r="A84" s="26"/>
      <c r="B84" s="37"/>
      <c r="C84" s="38"/>
      <c r="D84" s="38"/>
      <c r="E84" s="25"/>
      <c r="F84" s="25"/>
      <c r="G84" s="25"/>
      <c r="H84" s="104"/>
    </row>
    <row r="85" spans="1:11" x14ac:dyDescent="0.2">
      <c r="A85" s="26"/>
      <c r="B85" s="37"/>
      <c r="C85" s="38"/>
      <c r="D85" s="38"/>
      <c r="E85" s="25"/>
      <c r="F85" s="25"/>
      <c r="G85" s="25"/>
      <c r="H85" s="104"/>
    </row>
    <row r="86" spans="1:11" x14ac:dyDescent="0.2">
      <c r="A86" s="26"/>
      <c r="B86" s="37"/>
      <c r="C86" s="38"/>
      <c r="D86" s="38"/>
      <c r="E86" s="25"/>
      <c r="F86" s="25"/>
      <c r="G86" s="25"/>
      <c r="H86" s="104"/>
    </row>
    <row r="87" spans="1:11" x14ac:dyDescent="0.2">
      <c r="A87" s="26"/>
      <c r="B87" s="37"/>
      <c r="C87" s="38"/>
      <c r="D87" s="38"/>
      <c r="E87" s="25"/>
      <c r="F87" s="25"/>
      <c r="G87" s="25"/>
      <c r="H87" s="104"/>
    </row>
    <row r="88" spans="1:11" x14ac:dyDescent="0.2">
      <c r="A88" s="26"/>
      <c r="B88" s="37"/>
      <c r="C88" s="38"/>
      <c r="D88" s="38"/>
      <c r="E88" s="25"/>
      <c r="F88" s="25"/>
      <c r="G88" s="25"/>
      <c r="H88" s="104"/>
    </row>
    <row r="89" spans="1:11" x14ac:dyDescent="0.2">
      <c r="A89" s="26"/>
      <c r="B89" s="37"/>
      <c r="C89" s="38"/>
      <c r="D89" s="38"/>
      <c r="E89" s="25"/>
      <c r="F89" s="25"/>
      <c r="G89" s="25"/>
      <c r="H89" s="104"/>
    </row>
    <row r="90" spans="1:11" x14ac:dyDescent="0.2">
      <c r="A90" s="26"/>
      <c r="B90" s="37"/>
      <c r="C90" s="38"/>
      <c r="D90" s="38"/>
      <c r="E90" s="25"/>
      <c r="F90" s="25"/>
      <c r="G90" s="25"/>
      <c r="H90" s="104"/>
    </row>
    <row r="91" spans="1:11" x14ac:dyDescent="0.2">
      <c r="A91" s="26"/>
      <c r="B91" s="37"/>
      <c r="C91" s="38"/>
      <c r="D91" s="38"/>
      <c r="E91" s="25"/>
      <c r="F91" s="25"/>
      <c r="G91" s="25"/>
      <c r="H91" s="104"/>
    </row>
    <row r="92" spans="1:11" x14ac:dyDescent="0.2">
      <c r="A92" s="26"/>
      <c r="B92" s="37"/>
      <c r="C92" s="38"/>
      <c r="D92" s="38"/>
      <c r="E92" s="25"/>
      <c r="F92" s="25"/>
      <c r="G92" s="25"/>
      <c r="H92" s="104"/>
    </row>
    <row r="93" spans="1:11" x14ac:dyDescent="0.2">
      <c r="A93" s="26"/>
      <c r="B93" s="37"/>
      <c r="C93" s="38"/>
      <c r="D93" s="38"/>
      <c r="E93" s="25"/>
      <c r="F93" s="25"/>
      <c r="G93" s="25"/>
      <c r="H93" s="104"/>
    </row>
    <row r="94" spans="1:11" x14ac:dyDescent="0.2">
      <c r="A94" s="26"/>
      <c r="B94" s="37"/>
      <c r="C94" s="38"/>
      <c r="D94" s="38"/>
      <c r="E94" s="25"/>
      <c r="F94" s="25"/>
      <c r="G94" s="25"/>
      <c r="H94" s="104"/>
      <c r="K94" s="5"/>
    </row>
    <row r="95" spans="1:11" x14ac:dyDescent="0.2">
      <c r="A95" s="26"/>
      <c r="B95" s="37"/>
      <c r="C95" s="38"/>
      <c r="D95" s="38"/>
      <c r="E95" s="25"/>
      <c r="F95" s="25"/>
      <c r="G95" s="25"/>
      <c r="H95" s="104"/>
    </row>
    <row r="96" spans="1:11" x14ac:dyDescent="0.2">
      <c r="A96" s="26"/>
      <c r="B96" s="37"/>
      <c r="C96" s="38"/>
      <c r="D96" s="38"/>
      <c r="E96" s="25"/>
      <c r="F96" s="25"/>
      <c r="G96" s="25"/>
      <c r="H96" s="104"/>
    </row>
    <row r="97" spans="1:8" x14ac:dyDescent="0.2">
      <c r="A97" s="26"/>
      <c r="B97" s="37"/>
      <c r="C97" s="38"/>
      <c r="D97" s="38"/>
      <c r="E97" s="25"/>
      <c r="F97" s="25"/>
      <c r="G97" s="25"/>
      <c r="H97" s="104"/>
    </row>
    <row r="98" spans="1:8" x14ac:dyDescent="0.2">
      <c r="A98" s="26"/>
      <c r="B98" s="37"/>
      <c r="C98" s="38"/>
      <c r="D98" s="38"/>
      <c r="E98" s="25"/>
      <c r="F98" s="25"/>
      <c r="G98" s="25"/>
      <c r="H98" s="104"/>
    </row>
    <row r="99" spans="1:8" x14ac:dyDescent="0.2">
      <c r="A99" s="26"/>
      <c r="B99" s="37"/>
      <c r="C99" s="38"/>
      <c r="D99" s="38"/>
      <c r="E99" s="25"/>
      <c r="F99" s="25"/>
      <c r="G99" s="25"/>
      <c r="H99" s="104"/>
    </row>
    <row r="100" spans="1:8" x14ac:dyDescent="0.2">
      <c r="A100" s="26"/>
      <c r="B100" s="37"/>
      <c r="C100" s="38"/>
      <c r="D100" s="38"/>
      <c r="E100" s="25"/>
      <c r="F100" s="25"/>
      <c r="G100" s="25"/>
      <c r="H100" s="104"/>
    </row>
    <row r="101" spans="1:8" ht="13.5" thickBot="1" x14ac:dyDescent="0.25">
      <c r="A101" s="26"/>
      <c r="B101" s="28"/>
      <c r="C101" s="36"/>
      <c r="D101" s="37"/>
      <c r="E101" s="37"/>
      <c r="F101" s="25"/>
      <c r="G101" s="25"/>
      <c r="H101" s="104"/>
    </row>
    <row r="102" spans="1:8" ht="13.5" thickBot="1" x14ac:dyDescent="0.25">
      <c r="A102" s="29" t="s">
        <v>47</v>
      </c>
      <c r="B102" s="30"/>
      <c r="C102" s="40">
        <f>COUNT(C3:C101)</f>
        <v>0</v>
      </c>
      <c r="D102" s="105" t="s">
        <v>101</v>
      </c>
      <c r="E102" s="106">
        <f>COUNTIF(E2:E101,"BU COLIS")</f>
        <v>0</v>
      </c>
      <c r="F102" s="107">
        <f>SUM(F3:F101)</f>
        <v>0</v>
      </c>
      <c r="G102" s="108">
        <f>SUM(G3:G101)</f>
        <v>0</v>
      </c>
      <c r="H102" s="109">
        <f>SUM(H3:H101)</f>
        <v>0</v>
      </c>
    </row>
    <row r="103" spans="1:8" ht="18" customHeight="1" thickBot="1" x14ac:dyDescent="0.25">
      <c r="A103" s="138"/>
      <c r="B103" s="139"/>
      <c r="C103" s="99"/>
      <c r="D103" s="100" t="s">
        <v>102</v>
      </c>
      <c r="E103" s="101">
        <f>COUNTIF(E3:E101,"BU International")</f>
        <v>0</v>
      </c>
      <c r="F103" s="102">
        <v>1</v>
      </c>
      <c r="G103" s="9">
        <v>2</v>
      </c>
      <c r="H103" s="9">
        <v>3</v>
      </c>
    </row>
    <row r="104" spans="1:8" ht="42" customHeight="1" thickBot="1" x14ac:dyDescent="0.25">
      <c r="A104" s="136" t="s">
        <v>94</v>
      </c>
      <c r="B104" s="137"/>
      <c r="C104" s="40">
        <f>IF(AND($E$108&gt;=5,C102&gt;14),C102*A111,IF(AND($E$108=3,C102&gt;14),C102*A110,IF(AND($E$108=4,C102&gt;14),C102*A110,IF(AND($E$108&gt;=1,C102&gt;14),C102*A109,IF($E$108&lt;1,C102*A109,C102*A109)))))</f>
        <v>0</v>
      </c>
      <c r="D104" s="85" t="s">
        <v>103</v>
      </c>
      <c r="E104" s="86">
        <f>COUNTIF(E4:E101,"BU nouveaux services")</f>
        <v>0</v>
      </c>
      <c r="F104" s="51">
        <f>(F102*F103)/100</f>
        <v>0</v>
      </c>
      <c r="G104" s="48">
        <f>(G102*G103)/100</f>
        <v>0</v>
      </c>
      <c r="H104" s="48">
        <f>(H102*H103)/100</f>
        <v>0</v>
      </c>
    </row>
    <row r="105" spans="1:8" ht="13.5" thickBot="1" x14ac:dyDescent="0.25">
      <c r="A105" s="29"/>
      <c r="B105" s="41">
        <v>13</v>
      </c>
      <c r="C105" s="80">
        <f>COUNT(H3:H101)</f>
        <v>0</v>
      </c>
      <c r="D105" s="87" t="s">
        <v>104</v>
      </c>
      <c r="E105" s="88">
        <f>COUNTIF(E5:E101,"BU docapost")</f>
        <v>0</v>
      </c>
      <c r="F105" s="5"/>
      <c r="G105" s="5"/>
      <c r="H105" s="5"/>
    </row>
    <row r="106" spans="1:8" ht="13.5" thickBot="1" x14ac:dyDescent="0.25">
      <c r="A106" s="31" t="s">
        <v>56</v>
      </c>
      <c r="B106" s="30"/>
      <c r="C106" s="40">
        <f>(B105*C105)</f>
        <v>0</v>
      </c>
      <c r="D106" s="89" t="s">
        <v>105</v>
      </c>
      <c r="E106" s="90">
        <f>COUNTIF(E3:E101,"BU Média Relationnel")</f>
        <v>0</v>
      </c>
      <c r="F106" s="5"/>
      <c r="G106" s="5"/>
      <c r="H106" s="5"/>
    </row>
    <row r="107" spans="1:8" ht="44.25" customHeight="1" thickBot="1" x14ac:dyDescent="0.25">
      <c r="A107" s="136" t="s">
        <v>93</v>
      </c>
      <c r="B107" s="137"/>
      <c r="C107" s="40">
        <f>(C104+C106)</f>
        <v>0</v>
      </c>
      <c r="D107" s="91" t="s">
        <v>106</v>
      </c>
      <c r="E107" s="92">
        <f>COUNTIF(E4:E101,"BU courrier Relationnel")</f>
        <v>0</v>
      </c>
      <c r="F107" s="5"/>
      <c r="G107" s="5"/>
      <c r="H107" s="5"/>
    </row>
    <row r="108" spans="1:8" ht="13.5" thickBot="1" x14ac:dyDescent="0.25">
      <c r="A108" s="29" t="s">
        <v>18</v>
      </c>
      <c r="B108" s="30"/>
      <c r="C108" s="40" t="e">
        <f>L9+C107</f>
        <v>#DIV/0!</v>
      </c>
      <c r="D108" s="93" t="s">
        <v>107</v>
      </c>
      <c r="E108" s="94">
        <f>COUNTIF(E102:E107,"&gt;0")</f>
        <v>0</v>
      </c>
      <c r="F108" s="5"/>
      <c r="G108" s="5"/>
      <c r="H108" s="5"/>
    </row>
    <row r="109" spans="1:8" x14ac:dyDescent="0.2">
      <c r="A109" s="14">
        <v>25</v>
      </c>
      <c r="B109" s="79" t="s">
        <v>97</v>
      </c>
      <c r="C109" s="15"/>
      <c r="D109" s="3"/>
      <c r="E109" s="4"/>
      <c r="F109" s="4"/>
      <c r="G109" s="4"/>
      <c r="H109" s="4"/>
    </row>
    <row r="110" spans="1:8" x14ac:dyDescent="0.2">
      <c r="A110" s="14">
        <v>37.5</v>
      </c>
      <c r="B110" s="79" t="s">
        <v>98</v>
      </c>
      <c r="C110" s="15"/>
      <c r="D110" s="3"/>
      <c r="E110" s="4"/>
      <c r="F110" s="4"/>
      <c r="G110" s="4"/>
      <c r="H110" s="4"/>
    </row>
    <row r="111" spans="1:8" x14ac:dyDescent="0.2">
      <c r="A111" s="14">
        <v>50</v>
      </c>
      <c r="B111" s="79" t="s">
        <v>99</v>
      </c>
      <c r="C111" s="15"/>
      <c r="D111" s="3"/>
      <c r="E111" s="4"/>
      <c r="F111" s="4"/>
      <c r="G111" s="4"/>
      <c r="H111" s="4"/>
    </row>
    <row r="112" spans="1:8" ht="48" customHeight="1" thickBot="1" x14ac:dyDescent="0.25">
      <c r="A112" s="81" t="s">
        <v>57</v>
      </c>
      <c r="B112" s="42"/>
      <c r="C112" s="83">
        <f>F104</f>
        <v>0</v>
      </c>
      <c r="D112" s="3"/>
      <c r="E112" s="4"/>
      <c r="F112" s="4"/>
      <c r="G112" s="4"/>
      <c r="H112" s="4"/>
    </row>
    <row r="113" spans="1:8" ht="45" customHeight="1" x14ac:dyDescent="0.2">
      <c r="A113" s="82" t="s">
        <v>59</v>
      </c>
      <c r="B113" s="46"/>
      <c r="C113" s="83">
        <f>G104</f>
        <v>0</v>
      </c>
      <c r="D113" s="3"/>
      <c r="E113" s="4"/>
      <c r="F113" s="4"/>
      <c r="G113" s="4"/>
      <c r="H113" s="4"/>
    </row>
    <row r="114" spans="1:8" ht="30" customHeight="1" x14ac:dyDescent="0.2">
      <c r="A114" s="84" t="s">
        <v>58</v>
      </c>
      <c r="B114" s="42"/>
      <c r="C114" s="83">
        <f>H104</f>
        <v>0</v>
      </c>
      <c r="D114" s="3"/>
      <c r="E114" s="4"/>
      <c r="F114" s="4"/>
      <c r="G114" s="4"/>
      <c r="H114" s="4"/>
    </row>
    <row r="115" spans="1:8" ht="13.5" thickBot="1" x14ac:dyDescent="0.25">
      <c r="A115" s="47" t="s">
        <v>60</v>
      </c>
      <c r="B115" s="4"/>
      <c r="C115" s="49">
        <f>C112+C113+C114</f>
        <v>0</v>
      </c>
      <c r="D115" s="3"/>
      <c r="E115" s="4"/>
      <c r="F115" s="4"/>
      <c r="G115" s="4"/>
      <c r="H115" s="4"/>
    </row>
    <row r="116" spans="1:8" ht="13.5" thickBot="1" x14ac:dyDescent="0.25">
      <c r="A116" s="29" t="s">
        <v>16</v>
      </c>
      <c r="B116" s="30"/>
      <c r="C116" s="32"/>
      <c r="D116" s="3"/>
      <c r="E116" s="3"/>
      <c r="F116" s="3"/>
      <c r="G116" s="3"/>
      <c r="H116" s="3"/>
    </row>
    <row r="117" spans="1:8" ht="13.5" thickBot="1" x14ac:dyDescent="0.25">
      <c r="A117" s="13"/>
      <c r="B117" s="4"/>
      <c r="C117" s="15"/>
      <c r="D117" s="3"/>
      <c r="E117" s="3"/>
      <c r="F117" s="3"/>
      <c r="G117" s="3"/>
      <c r="H117" s="3"/>
    </row>
    <row r="118" spans="1:8" ht="13.5" thickBot="1" x14ac:dyDescent="0.25">
      <c r="A118" s="33" t="s">
        <v>17</v>
      </c>
      <c r="B118" s="30"/>
      <c r="C118" s="34" t="e">
        <f>C108+C115+C116</f>
        <v>#DIV/0!</v>
      </c>
      <c r="D118" s="39"/>
      <c r="E118" s="39"/>
      <c r="F118" s="39"/>
      <c r="G118" s="39"/>
      <c r="H118" s="39"/>
    </row>
    <row r="121" spans="1:8" x14ac:dyDescent="0.2">
      <c r="A121" s="52" t="s">
        <v>96</v>
      </c>
    </row>
    <row r="122" spans="1:8" x14ac:dyDescent="0.2">
      <c r="A122" s="25" t="s">
        <v>63</v>
      </c>
      <c r="B122" s="10"/>
      <c r="C122" s="25">
        <v>1</v>
      </c>
      <c r="D122" s="7">
        <f>(B122*C122)/100</f>
        <v>0</v>
      </c>
    </row>
    <row r="123" spans="1:8" x14ac:dyDescent="0.2">
      <c r="A123" s="25" t="s">
        <v>64</v>
      </c>
      <c r="B123" s="10"/>
      <c r="C123" s="25">
        <v>2</v>
      </c>
      <c r="D123" s="7">
        <f>(B123*C123)/100</f>
        <v>0</v>
      </c>
    </row>
    <row r="124" spans="1:8" x14ac:dyDescent="0.2">
      <c r="A124" s="25" t="s">
        <v>65</v>
      </c>
      <c r="B124" s="10"/>
      <c r="C124" s="25">
        <v>3</v>
      </c>
      <c r="D124" s="7">
        <f>(B124*C124)/100</f>
        <v>0</v>
      </c>
    </row>
  </sheetData>
  <sheetProtection password="CF7A" sheet="1" objects="1" scenarios="1" formatCells="0" formatColumns="0" formatRows="0" insertColumns="0" insertRows="0" insertHyperlinks="0" deleteColumns="0" deleteRows="0" selectLockedCells="1" sort="0" autoFilter="0" pivotTables="0"/>
  <autoFilter ref="A1:P26" xr:uid="{00000000-0009-0000-0000-000004000000}">
    <sortState xmlns:xlrd2="http://schemas.microsoft.com/office/spreadsheetml/2017/richdata2" ref="A2:O16">
      <sortCondition ref="B1:B26"/>
    </sortState>
  </autoFilter>
  <mergeCells count="5">
    <mergeCell ref="A107:B107"/>
    <mergeCell ref="A103:B103"/>
    <mergeCell ref="A1:H1"/>
    <mergeCell ref="I1:O1"/>
    <mergeCell ref="A104:B104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B515362-7FCB-42ED-B527-038EB961F51F}">
            <xm:f>NOT(ISERROR(SEARCH('grille bu %'!$G$8,E3)))</xm:f>
            <xm:f>'grille bu %'!$G$8</xm:f>
            <x14:dxf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FD66D4AC-C5FC-417D-A403-F4E06C130F85}">
            <xm:f>NOT(ISERROR(SEARCH('grille bu %'!$G$7,E3)))</xm:f>
            <xm:f>'grille bu %'!$G$7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" operator="containsText" id="{C7528686-84F7-4C85-BF07-C960519DE7A4}">
            <xm:f>NOT(ISERROR(SEARCH('grille bu %'!$G$6,E3)))</xm:f>
            <xm:f>'grille bu %'!$G$6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F4C5F2E1-111E-4204-BCEF-53AE6641D1E9}">
            <xm:f>NOT(ISERROR(SEARCH('grille bu %'!$G$5,E3)))</xm:f>
            <xm:f>'grille bu %'!$G$5</xm:f>
            <x14:dxf>
              <fill>
                <patternFill>
                  <bgColor rgb="FF99FF66"/>
                </patternFill>
              </fill>
            </x14:dxf>
          </x14:cfRule>
          <x14:cfRule type="containsText" priority="6" operator="containsText" id="{0BCB9587-FCC7-45C4-B14C-5484F641F454}">
            <xm:f>NOT(ISERROR(SEARCH('grille bu %'!$G$4,E3)))</xm:f>
            <xm:f>'grille bu %'!$G$4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7" operator="containsText" id="{0F4E51CD-AC61-4DE8-A201-063EF65519CC}">
            <xm:f>NOT(ISERROR(SEARCH('grille bu %'!$G$3,E3)))</xm:f>
            <xm:f>'grille bu %'!$G$3</xm:f>
            <x14:dxf>
              <fill>
                <patternFill>
                  <bgColor theme="9" tint="0.39994506668294322"/>
                </patternFill>
              </fill>
            </x14:dxf>
          </x14:cfRule>
          <xm:sqref>E3:E101</xm:sqref>
        </x14:conditionalFormatting>
        <x14:conditionalFormatting xmlns:xm="http://schemas.microsoft.com/office/excel/2006/main">
          <x14:cfRule type="containsText" priority="4" operator="containsText" id="{F7019A34-CBDB-454A-9F9B-CB524FC53591}">
            <xm:f>NOT(ISERROR(SEARCH('grille bu %'!$G$6,I19)))</xm:f>
            <xm:f>'grille bu %'!$G$6</xm:f>
            <x14:dxf>
              <fill>
                <patternFill>
                  <bgColor theme="7" tint="0.59996337778862885"/>
                </patternFill>
              </fill>
            </x14:dxf>
          </x14:cfRule>
          <xm:sqref>I19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238129-8339-40E5-AF82-C99CF7940BDB}">
          <x14:formula1>
            <xm:f>'grille bu %'!$E$2:$E$31</xm:f>
          </x14:formula1>
          <xm:sqref>A3:A101</xm:sqref>
        </x14:dataValidation>
        <x14:dataValidation type="list" allowBlank="1" showInputMessage="1" showErrorMessage="1" xr:uid="{F59BF2AF-7611-4B05-9478-BB88F0EA6BB3}">
          <x14:formula1>
            <xm:f>'grille bu %'!$G$2:$G$8</xm:f>
          </x14:formula1>
          <xm:sqref>E3:E101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O124"/>
  <sheetViews>
    <sheetView zoomScale="70" zoomScaleNormal="70" workbookViewId="0">
      <selection sqref="A1:XFD1048576"/>
    </sheetView>
  </sheetViews>
  <sheetFormatPr baseColWidth="10" defaultRowHeight="12.75" x14ac:dyDescent="0.2"/>
  <cols>
    <col min="1" max="1" width="18.140625" style="1" customWidth="1"/>
    <col min="2" max="2" width="15.7109375" style="1" customWidth="1"/>
    <col min="3" max="3" width="10.140625" style="1" customWidth="1"/>
    <col min="4" max="4" width="36.5703125" style="1" customWidth="1"/>
    <col min="5" max="5" width="20.42578125" style="1" bestFit="1" customWidth="1"/>
    <col min="6" max="6" width="13.7109375" style="1" customWidth="1"/>
    <col min="7" max="7" width="15.7109375" style="1" customWidth="1"/>
    <col min="8" max="8" width="14.28515625" style="1" customWidth="1"/>
    <col min="9" max="9" width="23.7109375" style="1" customWidth="1"/>
    <col min="10" max="10" width="11" style="1" customWidth="1"/>
    <col min="11" max="11" width="18" style="1" bestFit="1" customWidth="1"/>
    <col min="12" max="12" width="8.140625" style="1" customWidth="1"/>
    <col min="13" max="13" width="10.140625" style="1" customWidth="1"/>
    <col min="14" max="14" width="17.140625" style="1" customWidth="1"/>
    <col min="15" max="15" width="20.85546875" style="1" customWidth="1"/>
    <col min="16" max="16" width="32.85546875" style="1" customWidth="1"/>
    <col min="17" max="16384" width="11.42578125" style="1"/>
  </cols>
  <sheetData>
    <row r="1" spans="1:15" ht="31.5" customHeight="1" thickBot="1" x14ac:dyDescent="0.25">
      <c r="A1" s="140" t="s">
        <v>109</v>
      </c>
      <c r="B1" s="141"/>
      <c r="C1" s="141"/>
      <c r="D1" s="141"/>
      <c r="E1" s="141"/>
      <c r="F1" s="141"/>
      <c r="G1" s="141"/>
      <c r="H1" s="142"/>
      <c r="I1" s="143" t="s">
        <v>110</v>
      </c>
      <c r="J1" s="141"/>
      <c r="K1" s="141"/>
      <c r="L1" s="141"/>
      <c r="M1" s="141"/>
      <c r="N1" s="141"/>
      <c r="O1" s="142"/>
    </row>
    <row r="2" spans="1:15" ht="42" customHeight="1" x14ac:dyDescent="0.2">
      <c r="A2" s="95" t="s">
        <v>87</v>
      </c>
      <c r="B2" s="96" t="s">
        <v>10</v>
      </c>
      <c r="C2" s="76" t="s">
        <v>108</v>
      </c>
      <c r="D2" s="76" t="s">
        <v>55</v>
      </c>
      <c r="E2" s="97" t="s">
        <v>11</v>
      </c>
      <c r="F2" s="76" t="s">
        <v>61</v>
      </c>
      <c r="G2" s="76" t="s">
        <v>72</v>
      </c>
      <c r="H2" s="103" t="s">
        <v>58</v>
      </c>
      <c r="I2" s="98" t="s">
        <v>11</v>
      </c>
      <c r="J2" s="75" t="s">
        <v>12</v>
      </c>
      <c r="K2" s="75" t="s">
        <v>13</v>
      </c>
      <c r="L2" s="75" t="s">
        <v>14</v>
      </c>
      <c r="M2" s="75" t="s">
        <v>19</v>
      </c>
      <c r="N2" s="77" t="s">
        <v>45</v>
      </c>
      <c r="O2" s="78" t="s">
        <v>73</v>
      </c>
    </row>
    <row r="3" spans="1:15" x14ac:dyDescent="0.2">
      <c r="A3" s="26"/>
      <c r="B3" s="25"/>
      <c r="C3" s="35"/>
      <c r="D3" s="35"/>
      <c r="E3" s="25"/>
      <c r="F3" s="25"/>
      <c r="G3" s="25"/>
      <c r="H3" s="104"/>
      <c r="I3" s="43" t="s">
        <v>7</v>
      </c>
      <c r="J3" s="9"/>
      <c r="K3" s="9"/>
      <c r="L3" s="6" t="e">
        <f t="shared" ref="L3:L8" si="0">(K3/J3)*100</f>
        <v>#DIV/0!</v>
      </c>
      <c r="M3" s="6" t="e">
        <f>VLOOKUP($L3,'grille bu %'!A3:B42,2)</f>
        <v>#DIV/0!</v>
      </c>
      <c r="N3" s="11"/>
      <c r="O3" s="23" t="e">
        <f>IF($L$3&gt;=101,$N$3*$M$3,IF($L$3&gt;=100,$N$3,0))</f>
        <v>#DIV/0!</v>
      </c>
    </row>
    <row r="4" spans="1:15" x14ac:dyDescent="0.2">
      <c r="A4" s="26"/>
      <c r="B4" s="25"/>
      <c r="C4" s="35"/>
      <c r="D4" s="35"/>
      <c r="E4" s="25"/>
      <c r="F4" s="25"/>
      <c r="G4" s="25"/>
      <c r="H4" s="104"/>
      <c r="I4" s="44" t="s">
        <v>5</v>
      </c>
      <c r="J4" s="10"/>
      <c r="K4" s="9"/>
      <c r="L4" s="7" t="e">
        <f>(K4/J4)*100</f>
        <v>#DIV/0!</v>
      </c>
      <c r="M4" s="6" t="e">
        <f>VLOOKUP($L4,'grille bu %'!J1:K42,2)</f>
        <v>#DIV/0!</v>
      </c>
      <c r="N4" s="12"/>
      <c r="O4" s="23" t="e">
        <f>IF(L4&lt;60,0,M4+N4)</f>
        <v>#DIV/0!</v>
      </c>
    </row>
    <row r="5" spans="1:15" ht="25.5" x14ac:dyDescent="0.2">
      <c r="A5" s="26"/>
      <c r="B5" s="25"/>
      <c r="C5" s="35"/>
      <c r="D5" s="35"/>
      <c r="E5" s="25"/>
      <c r="F5" s="25"/>
      <c r="G5" s="25"/>
      <c r="H5" s="104"/>
      <c r="I5" s="44" t="s">
        <v>3</v>
      </c>
      <c r="J5" s="10"/>
      <c r="K5" s="9"/>
      <c r="L5" s="7" t="e">
        <f t="shared" si="0"/>
        <v>#DIV/0!</v>
      </c>
      <c r="M5" s="6" t="e">
        <f>VLOOKUP($L5,'grille bu %'!A3:B42,2)</f>
        <v>#DIV/0!</v>
      </c>
      <c r="N5" s="12"/>
      <c r="O5" s="23" t="e">
        <f>IF($L$5&gt;=101,$N$5*$M$5,IF($L$5&gt;=100,$N$5,0))</f>
        <v>#DIV/0!</v>
      </c>
    </row>
    <row r="6" spans="1:15" x14ac:dyDescent="0.2">
      <c r="A6" s="26"/>
      <c r="B6" s="25"/>
      <c r="C6" s="35"/>
      <c r="D6" s="35"/>
      <c r="E6" s="25"/>
      <c r="F6" s="25"/>
      <c r="G6" s="25"/>
      <c r="H6" s="104"/>
      <c r="I6" s="44" t="s">
        <v>4</v>
      </c>
      <c r="J6" s="10"/>
      <c r="K6" s="9"/>
      <c r="L6" s="7" t="e">
        <f t="shared" si="0"/>
        <v>#DIV/0!</v>
      </c>
      <c r="M6" s="6" t="e">
        <f>VLOOKUP($L6,'grille bu %'!A3:B42,2)</f>
        <v>#DIV/0!</v>
      </c>
      <c r="N6" s="12"/>
      <c r="O6" s="23" t="e">
        <f>IF($L$6&gt;=101,$N$6*$M$6,IF($L$6&gt;=100,$N$6,0))</f>
        <v>#DIV/0!</v>
      </c>
    </row>
    <row r="7" spans="1:15" x14ac:dyDescent="0.2">
      <c r="A7" s="26"/>
      <c r="B7" s="25"/>
      <c r="C7" s="35"/>
      <c r="D7" s="35"/>
      <c r="E7" s="25"/>
      <c r="F7" s="25"/>
      <c r="G7" s="25"/>
      <c r="H7" s="104"/>
      <c r="I7" s="44" t="s">
        <v>6</v>
      </c>
      <c r="J7" s="10"/>
      <c r="K7" s="9"/>
      <c r="L7" s="7" t="e">
        <f t="shared" si="0"/>
        <v>#DIV/0!</v>
      </c>
      <c r="M7" s="6" t="e">
        <f>VLOOKUP($L7,'grille bu %'!A3:B42,2)</f>
        <v>#DIV/0!</v>
      </c>
      <c r="N7" s="12"/>
      <c r="O7" s="23" t="e">
        <f>IF($L$7&gt;=101,$N$7*$M$7,IF($L$7&gt;=100,$N$7,0))</f>
        <v>#DIV/0!</v>
      </c>
    </row>
    <row r="8" spans="1:15" ht="26.25" thickBot="1" x14ac:dyDescent="0.25">
      <c r="A8" s="26"/>
      <c r="B8" s="25"/>
      <c r="C8" s="35"/>
      <c r="D8" s="35"/>
      <c r="E8" s="25"/>
      <c r="F8" s="25"/>
      <c r="G8" s="25"/>
      <c r="H8" s="104"/>
      <c r="I8" s="45" t="s">
        <v>8</v>
      </c>
      <c r="J8" s="17"/>
      <c r="K8" s="18"/>
      <c r="L8" s="19" t="e">
        <f t="shared" si="0"/>
        <v>#DIV/0!</v>
      </c>
      <c r="M8" s="20" t="e">
        <f>VLOOKUP($L8,'grille bu %'!A3:B42,2)</f>
        <v>#DIV/0!</v>
      </c>
      <c r="N8" s="21"/>
      <c r="O8" s="24" t="e">
        <f>IF($L$8&gt;=101,$N$8*$M$8,IF($L$8&gt;=100,$N$8,0))</f>
        <v>#DIV/0!</v>
      </c>
    </row>
    <row r="9" spans="1:15" ht="13.5" thickBot="1" x14ac:dyDescent="0.25">
      <c r="A9" s="26"/>
      <c r="B9" s="25"/>
      <c r="C9" s="35"/>
      <c r="D9" s="35"/>
      <c r="E9" s="25"/>
      <c r="F9" s="25"/>
      <c r="G9" s="25"/>
      <c r="H9" s="104"/>
      <c r="K9" s="22" t="s">
        <v>15</v>
      </c>
      <c r="L9" s="16" t="e">
        <f>O3+O4+O5+O6+O7+O8</f>
        <v>#DIV/0!</v>
      </c>
      <c r="M9" s="8"/>
    </row>
    <row r="10" spans="1:15" x14ac:dyDescent="0.2">
      <c r="A10" s="26"/>
      <c r="B10" s="25"/>
      <c r="C10" s="35"/>
      <c r="D10" s="35"/>
      <c r="E10" s="25"/>
      <c r="F10" s="25"/>
      <c r="G10" s="25"/>
      <c r="H10" s="104"/>
    </row>
    <row r="11" spans="1:15" x14ac:dyDescent="0.2">
      <c r="A11" s="26"/>
      <c r="B11" s="25"/>
      <c r="C11" s="35"/>
      <c r="D11" s="35"/>
      <c r="E11" s="25"/>
      <c r="F11" s="25"/>
      <c r="G11" s="25"/>
      <c r="H11" s="104"/>
    </row>
    <row r="12" spans="1:15" x14ac:dyDescent="0.2">
      <c r="A12" s="26"/>
      <c r="B12" s="25"/>
      <c r="C12" s="35"/>
      <c r="D12" s="35"/>
      <c r="E12" s="25"/>
      <c r="F12" s="25"/>
      <c r="G12" s="25"/>
      <c r="H12" s="104"/>
    </row>
    <row r="13" spans="1:15" x14ac:dyDescent="0.2">
      <c r="A13" s="26"/>
      <c r="B13" s="25"/>
      <c r="C13" s="35"/>
      <c r="D13" s="35"/>
      <c r="E13" s="25"/>
      <c r="F13" s="25"/>
      <c r="G13" s="25"/>
      <c r="H13" s="104"/>
    </row>
    <row r="14" spans="1:15" x14ac:dyDescent="0.2">
      <c r="A14" s="26"/>
      <c r="B14" s="25"/>
      <c r="C14" s="35"/>
      <c r="D14" s="35"/>
      <c r="E14" s="25"/>
      <c r="F14" s="25"/>
      <c r="G14" s="25"/>
      <c r="H14" s="104"/>
    </row>
    <row r="15" spans="1:15" x14ac:dyDescent="0.2">
      <c r="A15" s="26"/>
      <c r="B15" s="25"/>
      <c r="C15" s="35"/>
      <c r="D15" s="35"/>
      <c r="E15" s="25"/>
      <c r="F15" s="25"/>
      <c r="G15" s="25"/>
      <c r="H15" s="104"/>
    </row>
    <row r="16" spans="1:15" x14ac:dyDescent="0.2">
      <c r="A16" s="26"/>
      <c r="B16" s="25"/>
      <c r="C16" s="35"/>
      <c r="D16" s="35"/>
      <c r="E16" s="25"/>
      <c r="F16" s="25"/>
      <c r="G16" s="25"/>
      <c r="H16" s="104"/>
    </row>
    <row r="17" spans="1:8" x14ac:dyDescent="0.2">
      <c r="A17" s="26"/>
      <c r="B17" s="25"/>
      <c r="C17" s="35"/>
      <c r="D17" s="35"/>
      <c r="E17" s="25"/>
      <c r="F17" s="25"/>
      <c r="G17" s="25"/>
      <c r="H17" s="104"/>
    </row>
    <row r="18" spans="1:8" x14ac:dyDescent="0.2">
      <c r="A18" s="26"/>
      <c r="B18" s="25"/>
      <c r="C18" s="35"/>
      <c r="D18" s="35"/>
      <c r="E18" s="25"/>
      <c r="F18" s="25"/>
      <c r="G18" s="25"/>
      <c r="H18" s="104"/>
    </row>
    <row r="19" spans="1:8" x14ac:dyDescent="0.2">
      <c r="A19" s="26"/>
      <c r="B19" s="25"/>
      <c r="C19" s="35"/>
      <c r="D19" s="35"/>
      <c r="E19" s="25"/>
      <c r="F19" s="25"/>
      <c r="G19" s="25"/>
      <c r="H19" s="104"/>
    </row>
    <row r="20" spans="1:8" x14ac:dyDescent="0.2">
      <c r="A20" s="26"/>
      <c r="B20" s="25"/>
      <c r="C20" s="35"/>
      <c r="D20" s="35"/>
      <c r="E20" s="25"/>
      <c r="F20" s="25"/>
      <c r="G20" s="25"/>
      <c r="H20" s="104"/>
    </row>
    <row r="21" spans="1:8" x14ac:dyDescent="0.2">
      <c r="A21" s="26"/>
      <c r="B21" s="25"/>
      <c r="C21" s="35"/>
      <c r="D21" s="35"/>
      <c r="E21" s="25"/>
      <c r="F21" s="25"/>
      <c r="G21" s="25"/>
      <c r="H21" s="104"/>
    </row>
    <row r="22" spans="1:8" x14ac:dyDescent="0.2">
      <c r="A22" s="26"/>
      <c r="B22" s="25"/>
      <c r="C22" s="35"/>
      <c r="D22" s="35"/>
      <c r="E22" s="25"/>
      <c r="F22" s="25"/>
      <c r="G22" s="25"/>
      <c r="H22" s="104"/>
    </row>
    <row r="23" spans="1:8" x14ac:dyDescent="0.2">
      <c r="A23" s="26"/>
      <c r="B23" s="25"/>
      <c r="C23" s="35"/>
      <c r="D23" s="35"/>
      <c r="E23" s="25"/>
      <c r="F23" s="25"/>
      <c r="G23" s="25"/>
      <c r="H23" s="104"/>
    </row>
    <row r="24" spans="1:8" x14ac:dyDescent="0.2">
      <c r="A24" s="26"/>
      <c r="B24" s="25"/>
      <c r="C24" s="35"/>
      <c r="D24" s="35"/>
      <c r="E24" s="25"/>
      <c r="F24" s="25"/>
      <c r="G24" s="25"/>
      <c r="H24" s="104"/>
    </row>
    <row r="25" spans="1:8" x14ac:dyDescent="0.2">
      <c r="A25" s="26"/>
      <c r="B25" s="25"/>
      <c r="C25" s="35"/>
      <c r="D25" s="35"/>
      <c r="E25" s="25"/>
      <c r="F25" s="25"/>
      <c r="G25" s="25"/>
      <c r="H25" s="104"/>
    </row>
    <row r="26" spans="1:8" x14ac:dyDescent="0.2">
      <c r="A26" s="26"/>
      <c r="B26" s="25"/>
      <c r="C26" s="35"/>
      <c r="D26" s="35"/>
      <c r="E26" s="25"/>
      <c r="F26" s="25"/>
      <c r="G26" s="25"/>
      <c r="H26" s="104"/>
    </row>
    <row r="27" spans="1:8" x14ac:dyDescent="0.2">
      <c r="A27" s="26"/>
      <c r="B27" s="25"/>
      <c r="C27" s="35"/>
      <c r="D27" s="35"/>
      <c r="E27" s="25"/>
      <c r="F27" s="25"/>
      <c r="G27" s="25"/>
      <c r="H27" s="104"/>
    </row>
    <row r="28" spans="1:8" x14ac:dyDescent="0.2">
      <c r="A28" s="26"/>
      <c r="B28" s="25"/>
      <c r="C28" s="35"/>
      <c r="D28" s="35"/>
      <c r="E28" s="25"/>
      <c r="F28" s="25"/>
      <c r="G28" s="25"/>
      <c r="H28" s="104"/>
    </row>
    <row r="29" spans="1:8" x14ac:dyDescent="0.2">
      <c r="A29" s="26"/>
      <c r="B29" s="25"/>
      <c r="C29" s="35"/>
      <c r="D29" s="35"/>
      <c r="E29" s="25"/>
      <c r="F29" s="25"/>
      <c r="G29" s="25"/>
      <c r="H29" s="104"/>
    </row>
    <row r="30" spans="1:8" x14ac:dyDescent="0.2">
      <c r="A30" s="26"/>
      <c r="B30" s="25"/>
      <c r="C30" s="35"/>
      <c r="D30" s="35"/>
      <c r="E30" s="25"/>
      <c r="F30" s="25"/>
      <c r="G30" s="25"/>
      <c r="H30" s="104"/>
    </row>
    <row r="31" spans="1:8" x14ac:dyDescent="0.2">
      <c r="A31" s="26"/>
      <c r="B31" s="25"/>
      <c r="C31" s="35"/>
      <c r="D31" s="35"/>
      <c r="E31" s="25"/>
      <c r="F31" s="25"/>
      <c r="G31" s="25"/>
      <c r="H31" s="104"/>
    </row>
    <row r="32" spans="1:8" x14ac:dyDescent="0.2">
      <c r="A32" s="26"/>
      <c r="B32" s="25"/>
      <c r="C32" s="35"/>
      <c r="D32" s="35"/>
      <c r="E32" s="25"/>
      <c r="F32" s="25"/>
      <c r="G32" s="25"/>
      <c r="H32" s="104"/>
    </row>
    <row r="33" spans="1:8" x14ac:dyDescent="0.2">
      <c r="A33" s="26"/>
      <c r="B33" s="25"/>
      <c r="C33" s="35"/>
      <c r="D33" s="35"/>
      <c r="E33" s="25"/>
      <c r="F33" s="25"/>
      <c r="G33" s="25"/>
      <c r="H33" s="104"/>
    </row>
    <row r="34" spans="1:8" x14ac:dyDescent="0.2">
      <c r="A34" s="26"/>
      <c r="B34" s="25"/>
      <c r="C34" s="35"/>
      <c r="D34" s="35"/>
      <c r="E34" s="25"/>
      <c r="F34" s="25"/>
      <c r="G34" s="25"/>
      <c r="H34" s="104"/>
    </row>
    <row r="35" spans="1:8" x14ac:dyDescent="0.2">
      <c r="A35" s="26"/>
      <c r="B35" s="25"/>
      <c r="C35" s="35"/>
      <c r="D35" s="35"/>
      <c r="E35" s="25"/>
      <c r="F35" s="25"/>
      <c r="G35" s="25"/>
      <c r="H35" s="104"/>
    </row>
    <row r="36" spans="1:8" x14ac:dyDescent="0.2">
      <c r="A36" s="26"/>
      <c r="B36" s="25"/>
      <c r="C36" s="35"/>
      <c r="D36" s="35"/>
      <c r="E36" s="25"/>
      <c r="F36" s="25"/>
      <c r="G36" s="25"/>
      <c r="H36" s="104"/>
    </row>
    <row r="37" spans="1:8" x14ac:dyDescent="0.2">
      <c r="A37" s="26"/>
      <c r="B37" s="25"/>
      <c r="C37" s="35"/>
      <c r="D37" s="35"/>
      <c r="E37" s="25"/>
      <c r="F37" s="25"/>
      <c r="G37" s="25"/>
      <c r="H37" s="104"/>
    </row>
    <row r="38" spans="1:8" x14ac:dyDescent="0.2">
      <c r="A38" s="26"/>
      <c r="B38" s="25"/>
      <c r="C38" s="35"/>
      <c r="D38" s="35"/>
      <c r="E38" s="25"/>
      <c r="F38" s="25"/>
      <c r="G38" s="25"/>
      <c r="H38" s="104"/>
    </row>
    <row r="39" spans="1:8" x14ac:dyDescent="0.2">
      <c r="A39" s="26"/>
      <c r="B39" s="25"/>
      <c r="C39" s="35"/>
      <c r="D39" s="35"/>
      <c r="E39" s="25"/>
      <c r="F39" s="25"/>
      <c r="G39" s="25"/>
      <c r="H39" s="104"/>
    </row>
    <row r="40" spans="1:8" x14ac:dyDescent="0.2">
      <c r="A40" s="26"/>
      <c r="B40" s="25"/>
      <c r="C40" s="35"/>
      <c r="D40" s="35"/>
      <c r="E40" s="25"/>
      <c r="F40" s="25"/>
      <c r="G40" s="25"/>
      <c r="H40" s="104"/>
    </row>
    <row r="41" spans="1:8" x14ac:dyDescent="0.2">
      <c r="A41" s="26"/>
      <c r="B41" s="25"/>
      <c r="C41" s="35"/>
      <c r="D41" s="35"/>
      <c r="E41" s="25"/>
      <c r="F41" s="25"/>
      <c r="G41" s="25"/>
      <c r="H41" s="104"/>
    </row>
    <row r="42" spans="1:8" x14ac:dyDescent="0.2">
      <c r="A42" s="26"/>
      <c r="B42" s="25"/>
      <c r="C42" s="35"/>
      <c r="D42" s="35"/>
      <c r="E42" s="25"/>
      <c r="F42" s="25"/>
      <c r="G42" s="25"/>
      <c r="H42" s="104"/>
    </row>
    <row r="43" spans="1:8" x14ac:dyDescent="0.2">
      <c r="A43" s="26"/>
      <c r="B43" s="25"/>
      <c r="C43" s="35"/>
      <c r="D43" s="35"/>
      <c r="E43" s="25"/>
      <c r="F43" s="25"/>
      <c r="G43" s="25"/>
      <c r="H43" s="104"/>
    </row>
    <row r="44" spans="1:8" x14ac:dyDescent="0.2">
      <c r="A44" s="26"/>
      <c r="B44" s="25"/>
      <c r="C44" s="35"/>
      <c r="D44" s="35"/>
      <c r="E44" s="25"/>
      <c r="F44" s="25"/>
      <c r="G44" s="25"/>
      <c r="H44" s="104"/>
    </row>
    <row r="45" spans="1:8" x14ac:dyDescent="0.2">
      <c r="A45" s="26"/>
      <c r="B45" s="25"/>
      <c r="C45" s="35"/>
      <c r="D45" s="35"/>
      <c r="E45" s="25"/>
      <c r="F45" s="25"/>
      <c r="G45" s="25"/>
      <c r="H45" s="104"/>
    </row>
    <row r="46" spans="1:8" x14ac:dyDescent="0.2">
      <c r="A46" s="26"/>
      <c r="B46" s="25"/>
      <c r="C46" s="35"/>
      <c r="D46" s="35"/>
      <c r="E46" s="25"/>
      <c r="F46" s="25"/>
      <c r="G46" s="25"/>
      <c r="H46" s="104"/>
    </row>
    <row r="47" spans="1:8" x14ac:dyDescent="0.2">
      <c r="A47" s="26"/>
      <c r="B47" s="25"/>
      <c r="C47" s="35"/>
      <c r="D47" s="35"/>
      <c r="E47" s="25"/>
      <c r="F47" s="25"/>
      <c r="G47" s="25"/>
      <c r="H47" s="104"/>
    </row>
    <row r="48" spans="1:8" x14ac:dyDescent="0.2">
      <c r="A48" s="26"/>
      <c r="B48" s="25"/>
      <c r="C48" s="35"/>
      <c r="D48" s="35"/>
      <c r="E48" s="25"/>
      <c r="F48" s="25"/>
      <c r="G48" s="25"/>
      <c r="H48" s="104"/>
    </row>
    <row r="49" spans="1:8" x14ac:dyDescent="0.2">
      <c r="A49" s="26"/>
      <c r="B49" s="25"/>
      <c r="C49" s="35"/>
      <c r="D49" s="35"/>
      <c r="E49" s="25"/>
      <c r="F49" s="25"/>
      <c r="G49" s="25"/>
      <c r="H49" s="104"/>
    </row>
    <row r="50" spans="1:8" x14ac:dyDescent="0.2">
      <c r="A50" s="26"/>
      <c r="B50" s="25"/>
      <c r="C50" s="35"/>
      <c r="D50" s="35"/>
      <c r="E50" s="25"/>
      <c r="F50" s="25"/>
      <c r="G50" s="25"/>
      <c r="H50" s="104"/>
    </row>
    <row r="51" spans="1:8" x14ac:dyDescent="0.2">
      <c r="A51" s="26"/>
      <c r="B51" s="25"/>
      <c r="C51" s="35"/>
      <c r="D51" s="35"/>
      <c r="E51" s="25"/>
      <c r="F51" s="25"/>
      <c r="G51" s="25"/>
      <c r="H51" s="104"/>
    </row>
    <row r="52" spans="1:8" x14ac:dyDescent="0.2">
      <c r="A52" s="26"/>
      <c r="B52" s="25"/>
      <c r="C52" s="35"/>
      <c r="D52" s="35"/>
      <c r="E52" s="25"/>
      <c r="F52" s="25"/>
      <c r="G52" s="25"/>
      <c r="H52" s="104"/>
    </row>
    <row r="53" spans="1:8" x14ac:dyDescent="0.2">
      <c r="A53" s="26"/>
      <c r="B53" s="37"/>
      <c r="C53" s="38"/>
      <c r="D53" s="38"/>
      <c r="E53" s="25"/>
      <c r="F53" s="25"/>
      <c r="G53" s="25"/>
      <c r="H53" s="104"/>
    </row>
    <row r="54" spans="1:8" x14ac:dyDescent="0.2">
      <c r="A54" s="26"/>
      <c r="B54" s="37"/>
      <c r="C54" s="38"/>
      <c r="D54" s="38"/>
      <c r="E54" s="25"/>
      <c r="F54" s="25"/>
      <c r="G54" s="25"/>
      <c r="H54" s="104"/>
    </row>
    <row r="55" spans="1:8" x14ac:dyDescent="0.2">
      <c r="A55" s="26"/>
      <c r="B55" s="37"/>
      <c r="C55" s="38"/>
      <c r="D55" s="38"/>
      <c r="E55" s="25"/>
      <c r="F55" s="25"/>
      <c r="G55" s="25"/>
      <c r="H55" s="104"/>
    </row>
    <row r="56" spans="1:8" x14ac:dyDescent="0.2">
      <c r="A56" s="26"/>
      <c r="B56" s="37"/>
      <c r="C56" s="38"/>
      <c r="D56" s="38"/>
      <c r="E56" s="25"/>
      <c r="F56" s="25"/>
      <c r="G56" s="25"/>
      <c r="H56" s="104"/>
    </row>
    <row r="57" spans="1:8" x14ac:dyDescent="0.2">
      <c r="A57" s="26"/>
      <c r="B57" s="37"/>
      <c r="C57" s="38"/>
      <c r="D57" s="38"/>
      <c r="E57" s="25"/>
      <c r="F57" s="25"/>
      <c r="G57" s="25"/>
      <c r="H57" s="104"/>
    </row>
    <row r="58" spans="1:8" x14ac:dyDescent="0.2">
      <c r="A58" s="26"/>
      <c r="B58" s="37"/>
      <c r="C58" s="38"/>
      <c r="D58" s="38"/>
      <c r="E58" s="25"/>
      <c r="F58" s="25"/>
      <c r="G58" s="25"/>
      <c r="H58" s="104"/>
    </row>
    <row r="59" spans="1:8" x14ac:dyDescent="0.2">
      <c r="A59" s="26"/>
      <c r="B59" s="37"/>
      <c r="C59" s="38"/>
      <c r="D59" s="38"/>
      <c r="E59" s="25"/>
      <c r="F59" s="25"/>
      <c r="G59" s="25"/>
      <c r="H59" s="104"/>
    </row>
    <row r="60" spans="1:8" x14ac:dyDescent="0.2">
      <c r="A60" s="26"/>
      <c r="B60" s="37"/>
      <c r="C60" s="38"/>
      <c r="D60" s="38"/>
      <c r="E60" s="25"/>
      <c r="F60" s="25"/>
      <c r="G60" s="25"/>
      <c r="H60" s="104"/>
    </row>
    <row r="61" spans="1:8" x14ac:dyDescent="0.2">
      <c r="A61" s="26"/>
      <c r="B61" s="37"/>
      <c r="C61" s="38"/>
      <c r="D61" s="38"/>
      <c r="E61" s="25"/>
      <c r="F61" s="25"/>
      <c r="G61" s="25"/>
      <c r="H61" s="104"/>
    </row>
    <row r="62" spans="1:8" x14ac:dyDescent="0.2">
      <c r="A62" s="26"/>
      <c r="B62" s="37"/>
      <c r="C62" s="38"/>
      <c r="D62" s="38"/>
      <c r="E62" s="25"/>
      <c r="F62" s="25"/>
      <c r="G62" s="25"/>
      <c r="H62" s="104"/>
    </row>
    <row r="63" spans="1:8" x14ac:dyDescent="0.2">
      <c r="A63" s="26"/>
      <c r="B63" s="37"/>
      <c r="C63" s="38"/>
      <c r="D63" s="38"/>
      <c r="E63" s="25"/>
      <c r="F63" s="25"/>
      <c r="G63" s="25"/>
      <c r="H63" s="104"/>
    </row>
    <row r="64" spans="1:8" x14ac:dyDescent="0.2">
      <c r="A64" s="26"/>
      <c r="B64" s="37"/>
      <c r="C64" s="38"/>
      <c r="D64" s="38"/>
      <c r="E64" s="25"/>
      <c r="F64" s="25"/>
      <c r="G64" s="25"/>
      <c r="H64" s="104"/>
    </row>
    <row r="65" spans="1:8" x14ac:dyDescent="0.2">
      <c r="A65" s="26"/>
      <c r="B65" s="37"/>
      <c r="C65" s="38"/>
      <c r="D65" s="38"/>
      <c r="E65" s="25"/>
      <c r="F65" s="25"/>
      <c r="G65" s="25"/>
      <c r="H65" s="104"/>
    </row>
    <row r="66" spans="1:8" x14ac:dyDescent="0.2">
      <c r="A66" s="26"/>
      <c r="B66" s="37"/>
      <c r="C66" s="38"/>
      <c r="D66" s="38"/>
      <c r="E66" s="25"/>
      <c r="F66" s="25"/>
      <c r="G66" s="25"/>
      <c r="H66" s="104"/>
    </row>
    <row r="67" spans="1:8" x14ac:dyDescent="0.2">
      <c r="A67" s="26"/>
      <c r="B67" s="37"/>
      <c r="C67" s="38"/>
      <c r="D67" s="38"/>
      <c r="E67" s="25"/>
      <c r="F67" s="25"/>
      <c r="G67" s="25"/>
      <c r="H67" s="104"/>
    </row>
    <row r="68" spans="1:8" x14ac:dyDescent="0.2">
      <c r="A68" s="26"/>
      <c r="B68" s="37"/>
      <c r="C68" s="38"/>
      <c r="D68" s="38"/>
      <c r="E68" s="25"/>
      <c r="F68" s="25"/>
      <c r="G68" s="25"/>
      <c r="H68" s="104"/>
    </row>
    <row r="69" spans="1:8" x14ac:dyDescent="0.2">
      <c r="A69" s="26"/>
      <c r="B69" s="37"/>
      <c r="C69" s="38"/>
      <c r="D69" s="38"/>
      <c r="E69" s="25"/>
      <c r="F69" s="25"/>
      <c r="G69" s="25"/>
      <c r="H69" s="104"/>
    </row>
    <row r="70" spans="1:8" x14ac:dyDescent="0.2">
      <c r="A70" s="26"/>
      <c r="B70" s="37"/>
      <c r="C70" s="38"/>
      <c r="D70" s="38"/>
      <c r="E70" s="25"/>
      <c r="F70" s="25"/>
      <c r="G70" s="25"/>
      <c r="H70" s="104"/>
    </row>
    <row r="71" spans="1:8" x14ac:dyDescent="0.2">
      <c r="A71" s="26"/>
      <c r="B71" s="37"/>
      <c r="C71" s="38"/>
      <c r="D71" s="38"/>
      <c r="E71" s="25"/>
      <c r="F71" s="25"/>
      <c r="G71" s="25"/>
      <c r="H71" s="104"/>
    </row>
    <row r="72" spans="1:8" x14ac:dyDescent="0.2">
      <c r="A72" s="26"/>
      <c r="B72" s="37"/>
      <c r="C72" s="38"/>
      <c r="D72" s="38"/>
      <c r="E72" s="25"/>
      <c r="F72" s="25"/>
      <c r="G72" s="25"/>
      <c r="H72" s="104"/>
    </row>
    <row r="73" spans="1:8" x14ac:dyDescent="0.2">
      <c r="A73" s="26"/>
      <c r="B73" s="37"/>
      <c r="C73" s="38"/>
      <c r="D73" s="38"/>
      <c r="E73" s="25"/>
      <c r="F73" s="25"/>
      <c r="G73" s="25"/>
      <c r="H73" s="104"/>
    </row>
    <row r="74" spans="1:8" x14ac:dyDescent="0.2">
      <c r="A74" s="26"/>
      <c r="B74" s="37"/>
      <c r="C74" s="38"/>
      <c r="D74" s="38"/>
      <c r="E74" s="25"/>
      <c r="F74" s="25"/>
      <c r="G74" s="25"/>
      <c r="H74" s="104"/>
    </row>
    <row r="75" spans="1:8" x14ac:dyDescent="0.2">
      <c r="A75" s="26"/>
      <c r="B75" s="37"/>
      <c r="C75" s="38"/>
      <c r="D75" s="38"/>
      <c r="E75" s="25"/>
      <c r="F75" s="25"/>
      <c r="G75" s="25"/>
      <c r="H75" s="104"/>
    </row>
    <row r="76" spans="1:8" x14ac:dyDescent="0.2">
      <c r="A76" s="26"/>
      <c r="B76" s="37"/>
      <c r="C76" s="38"/>
      <c r="D76" s="38"/>
      <c r="E76" s="25"/>
      <c r="F76" s="25"/>
      <c r="G76" s="25"/>
      <c r="H76" s="104"/>
    </row>
    <row r="77" spans="1:8" x14ac:dyDescent="0.2">
      <c r="A77" s="26"/>
      <c r="B77" s="37"/>
      <c r="C77" s="38"/>
      <c r="D77" s="38"/>
      <c r="E77" s="25"/>
      <c r="F77" s="25"/>
      <c r="G77" s="25"/>
      <c r="H77" s="104"/>
    </row>
    <row r="78" spans="1:8" x14ac:dyDescent="0.2">
      <c r="A78" s="26"/>
      <c r="B78" s="37"/>
      <c r="C78" s="38"/>
      <c r="D78" s="38"/>
      <c r="E78" s="25"/>
      <c r="F78" s="25"/>
      <c r="G78" s="25"/>
      <c r="H78" s="104"/>
    </row>
    <row r="79" spans="1:8" x14ac:dyDescent="0.2">
      <c r="A79" s="26"/>
      <c r="B79" s="37"/>
      <c r="C79" s="38"/>
      <c r="D79" s="38"/>
      <c r="E79" s="25"/>
      <c r="F79" s="25"/>
      <c r="G79" s="25"/>
      <c r="H79" s="104"/>
    </row>
    <row r="80" spans="1:8" x14ac:dyDescent="0.2">
      <c r="A80" s="26"/>
      <c r="B80" s="37"/>
      <c r="C80" s="38"/>
      <c r="D80" s="38"/>
      <c r="E80" s="25"/>
      <c r="F80" s="25"/>
      <c r="G80" s="25"/>
      <c r="H80" s="104"/>
    </row>
    <row r="81" spans="1:11" x14ac:dyDescent="0.2">
      <c r="A81" s="26"/>
      <c r="B81" s="37"/>
      <c r="C81" s="38"/>
      <c r="D81" s="38"/>
      <c r="E81" s="25"/>
      <c r="F81" s="25"/>
      <c r="G81" s="25"/>
      <c r="H81" s="104"/>
    </row>
    <row r="82" spans="1:11" x14ac:dyDescent="0.2">
      <c r="A82" s="26"/>
      <c r="B82" s="37"/>
      <c r="C82" s="38"/>
      <c r="D82" s="38"/>
      <c r="E82" s="25"/>
      <c r="F82" s="25"/>
      <c r="G82" s="25"/>
      <c r="H82" s="104"/>
    </row>
    <row r="83" spans="1:11" x14ac:dyDescent="0.2">
      <c r="A83" s="26"/>
      <c r="B83" s="37"/>
      <c r="C83" s="38"/>
      <c r="D83" s="38"/>
      <c r="E83" s="25"/>
      <c r="F83" s="25"/>
      <c r="G83" s="25"/>
      <c r="H83" s="104"/>
    </row>
    <row r="84" spans="1:11" x14ac:dyDescent="0.2">
      <c r="A84" s="26"/>
      <c r="B84" s="37"/>
      <c r="C84" s="38"/>
      <c r="D84" s="38"/>
      <c r="E84" s="25"/>
      <c r="F84" s="25"/>
      <c r="G84" s="25"/>
      <c r="H84" s="104"/>
    </row>
    <row r="85" spans="1:11" x14ac:dyDescent="0.2">
      <c r="A85" s="26"/>
      <c r="B85" s="37"/>
      <c r="C85" s="38"/>
      <c r="D85" s="38"/>
      <c r="E85" s="25"/>
      <c r="F85" s="25"/>
      <c r="G85" s="25"/>
      <c r="H85" s="104"/>
    </row>
    <row r="86" spans="1:11" x14ac:dyDescent="0.2">
      <c r="A86" s="26"/>
      <c r="B86" s="37"/>
      <c r="C86" s="38"/>
      <c r="D86" s="38"/>
      <c r="E86" s="25"/>
      <c r="F86" s="25"/>
      <c r="G86" s="25"/>
      <c r="H86" s="104"/>
    </row>
    <row r="87" spans="1:11" x14ac:dyDescent="0.2">
      <c r="A87" s="26"/>
      <c r="B87" s="37"/>
      <c r="C87" s="38"/>
      <c r="D87" s="38"/>
      <c r="E87" s="25"/>
      <c r="F87" s="25"/>
      <c r="G87" s="25"/>
      <c r="H87" s="104"/>
    </row>
    <row r="88" spans="1:11" x14ac:dyDescent="0.2">
      <c r="A88" s="26"/>
      <c r="B88" s="37"/>
      <c r="C88" s="38"/>
      <c r="D88" s="38"/>
      <c r="E88" s="25"/>
      <c r="F88" s="25"/>
      <c r="G88" s="25"/>
      <c r="H88" s="104"/>
    </row>
    <row r="89" spans="1:11" x14ac:dyDescent="0.2">
      <c r="A89" s="26"/>
      <c r="B89" s="37"/>
      <c r="C89" s="38"/>
      <c r="D89" s="38"/>
      <c r="E89" s="25"/>
      <c r="F89" s="25"/>
      <c r="G89" s="25"/>
      <c r="H89" s="104"/>
    </row>
    <row r="90" spans="1:11" x14ac:dyDescent="0.2">
      <c r="A90" s="26"/>
      <c r="B90" s="37"/>
      <c r="C90" s="38"/>
      <c r="D90" s="38"/>
      <c r="E90" s="25"/>
      <c r="F90" s="25"/>
      <c r="G90" s="25"/>
      <c r="H90" s="104"/>
    </row>
    <row r="91" spans="1:11" x14ac:dyDescent="0.2">
      <c r="A91" s="26"/>
      <c r="B91" s="37"/>
      <c r="C91" s="38"/>
      <c r="D91" s="38"/>
      <c r="E91" s="25"/>
      <c r="F91" s="25"/>
      <c r="G91" s="25"/>
      <c r="H91" s="104"/>
    </row>
    <row r="92" spans="1:11" x14ac:dyDescent="0.2">
      <c r="A92" s="26"/>
      <c r="B92" s="37"/>
      <c r="C92" s="38"/>
      <c r="D92" s="38"/>
      <c r="E92" s="25"/>
      <c r="F92" s="25"/>
      <c r="G92" s="25"/>
      <c r="H92" s="104"/>
    </row>
    <row r="93" spans="1:11" x14ac:dyDescent="0.2">
      <c r="A93" s="26"/>
      <c r="B93" s="37"/>
      <c r="C93" s="38"/>
      <c r="D93" s="38"/>
      <c r="E93" s="25"/>
      <c r="F93" s="25"/>
      <c r="G93" s="25"/>
      <c r="H93" s="104"/>
    </row>
    <row r="94" spans="1:11" x14ac:dyDescent="0.2">
      <c r="A94" s="26"/>
      <c r="B94" s="37"/>
      <c r="C94" s="38"/>
      <c r="D94" s="38"/>
      <c r="E94" s="25"/>
      <c r="F94" s="25"/>
      <c r="G94" s="25"/>
      <c r="H94" s="104"/>
      <c r="K94" s="5"/>
    </row>
    <row r="95" spans="1:11" x14ac:dyDescent="0.2">
      <c r="A95" s="26"/>
      <c r="B95" s="37"/>
      <c r="C95" s="38"/>
      <c r="D95" s="38"/>
      <c r="E95" s="25"/>
      <c r="F95" s="25"/>
      <c r="G95" s="25"/>
      <c r="H95" s="104"/>
    </row>
    <row r="96" spans="1:11" x14ac:dyDescent="0.2">
      <c r="A96" s="26"/>
      <c r="B96" s="37"/>
      <c r="C96" s="38"/>
      <c r="D96" s="38"/>
      <c r="E96" s="25"/>
      <c r="F96" s="25"/>
      <c r="G96" s="25"/>
      <c r="H96" s="104"/>
    </row>
    <row r="97" spans="1:8" x14ac:dyDescent="0.2">
      <c r="A97" s="26"/>
      <c r="B97" s="37"/>
      <c r="C97" s="38"/>
      <c r="D97" s="38"/>
      <c r="E97" s="25"/>
      <c r="F97" s="25"/>
      <c r="G97" s="25"/>
      <c r="H97" s="104"/>
    </row>
    <row r="98" spans="1:8" x14ac:dyDescent="0.2">
      <c r="A98" s="26"/>
      <c r="B98" s="37"/>
      <c r="C98" s="38"/>
      <c r="D98" s="38"/>
      <c r="E98" s="25"/>
      <c r="F98" s="25"/>
      <c r="G98" s="25"/>
      <c r="H98" s="104"/>
    </row>
    <row r="99" spans="1:8" x14ac:dyDescent="0.2">
      <c r="A99" s="26"/>
      <c r="B99" s="37"/>
      <c r="C99" s="38"/>
      <c r="D99" s="38"/>
      <c r="E99" s="25"/>
      <c r="F99" s="25"/>
      <c r="G99" s="25"/>
      <c r="H99" s="104"/>
    </row>
    <row r="100" spans="1:8" x14ac:dyDescent="0.2">
      <c r="A100" s="26"/>
      <c r="B100" s="37"/>
      <c r="C100" s="38"/>
      <c r="D100" s="38"/>
      <c r="E100" s="25"/>
      <c r="F100" s="25"/>
      <c r="G100" s="25"/>
      <c r="H100" s="104"/>
    </row>
    <row r="101" spans="1:8" ht="13.5" thickBot="1" x14ac:dyDescent="0.25">
      <c r="A101" s="26"/>
      <c r="B101" s="28"/>
      <c r="C101" s="36"/>
      <c r="D101" s="37"/>
      <c r="E101" s="37"/>
      <c r="F101" s="25"/>
      <c r="G101" s="25"/>
      <c r="H101" s="104"/>
    </row>
    <row r="102" spans="1:8" ht="13.5" thickBot="1" x14ac:dyDescent="0.25">
      <c r="A102" s="29" t="s">
        <v>47</v>
      </c>
      <c r="B102" s="30"/>
      <c r="C102" s="40">
        <f>COUNT(C3:C101)</f>
        <v>0</v>
      </c>
      <c r="D102" s="105" t="s">
        <v>101</v>
      </c>
      <c r="E102" s="106">
        <f>COUNTIF(E2:E101,"BU COLIS")</f>
        <v>0</v>
      </c>
      <c r="F102" s="107">
        <f>SUM(F3:F101)</f>
        <v>0</v>
      </c>
      <c r="G102" s="108">
        <f>SUM(G3:G101)</f>
        <v>0</v>
      </c>
      <c r="H102" s="109">
        <f>SUM(H3:H101)</f>
        <v>0</v>
      </c>
    </row>
    <row r="103" spans="1:8" ht="18" customHeight="1" thickBot="1" x14ac:dyDescent="0.25">
      <c r="A103" s="138"/>
      <c r="B103" s="139"/>
      <c r="C103" s="99"/>
      <c r="D103" s="100" t="s">
        <v>102</v>
      </c>
      <c r="E103" s="101">
        <f>COUNTIF(E3:E101,"BU International")</f>
        <v>0</v>
      </c>
      <c r="F103" s="102">
        <v>1</v>
      </c>
      <c r="G103" s="9">
        <v>2</v>
      </c>
      <c r="H103" s="9">
        <v>3</v>
      </c>
    </row>
    <row r="104" spans="1:8" ht="42" customHeight="1" thickBot="1" x14ac:dyDescent="0.25">
      <c r="A104" s="136" t="s">
        <v>94</v>
      </c>
      <c r="B104" s="137"/>
      <c r="C104" s="40">
        <f>IF(AND($E$108&gt;=5,C102&gt;19),C102*A111,IF(AND($E$108=3,C102&gt;19),C102*A110,IF(AND($E$108=4,C102&gt;19),C102*A110,IF(AND($E$108&gt;=1,C102&gt;19),C102*A109,IF($E$108&lt;1,C102*A109,C102*A109)))))</f>
        <v>0</v>
      </c>
      <c r="D104" s="85" t="s">
        <v>103</v>
      </c>
      <c r="E104" s="86">
        <f>COUNTIF(E4:E101,"BU nouveaux services")</f>
        <v>0</v>
      </c>
      <c r="F104" s="51">
        <f>(F102*F103)/100</f>
        <v>0</v>
      </c>
      <c r="G104" s="48">
        <f>(G102*G103)/100</f>
        <v>0</v>
      </c>
      <c r="H104" s="48">
        <f>(H102*H103)/100</f>
        <v>0</v>
      </c>
    </row>
    <row r="105" spans="1:8" ht="13.5" thickBot="1" x14ac:dyDescent="0.25">
      <c r="A105" s="29"/>
      <c r="B105" s="41">
        <v>13</v>
      </c>
      <c r="C105" s="80">
        <f>COUNT(H3:H101)</f>
        <v>0</v>
      </c>
      <c r="D105" s="87" t="s">
        <v>104</v>
      </c>
      <c r="E105" s="88">
        <f>COUNTIF(E5:E101,"BU docapost")</f>
        <v>0</v>
      </c>
      <c r="F105" s="5"/>
      <c r="G105" s="5"/>
      <c r="H105" s="5"/>
    </row>
    <row r="106" spans="1:8" ht="13.5" thickBot="1" x14ac:dyDescent="0.25">
      <c r="A106" s="31" t="s">
        <v>56</v>
      </c>
      <c r="B106" s="30"/>
      <c r="C106" s="40">
        <f>(B105*C105)</f>
        <v>0</v>
      </c>
      <c r="D106" s="89" t="s">
        <v>105</v>
      </c>
      <c r="E106" s="90">
        <f>COUNTIF(E3:E101,"BU Média Relationnel")</f>
        <v>0</v>
      </c>
      <c r="F106" s="5"/>
      <c r="G106" s="5"/>
      <c r="H106" s="5"/>
    </row>
    <row r="107" spans="1:8" ht="44.25" customHeight="1" thickBot="1" x14ac:dyDescent="0.25">
      <c r="A107" s="136" t="s">
        <v>93</v>
      </c>
      <c r="B107" s="137"/>
      <c r="C107" s="40">
        <f>(C104+C106)</f>
        <v>0</v>
      </c>
      <c r="D107" s="91" t="s">
        <v>106</v>
      </c>
      <c r="E107" s="92">
        <f>COUNTIF(E4:E101,"BU courrier Relationnel")</f>
        <v>0</v>
      </c>
      <c r="F107" s="5"/>
      <c r="G107" s="5"/>
      <c r="H107" s="5"/>
    </row>
    <row r="108" spans="1:8" ht="13.5" thickBot="1" x14ac:dyDescent="0.25">
      <c r="A108" s="29" t="s">
        <v>18</v>
      </c>
      <c r="B108" s="30"/>
      <c r="C108" s="40" t="e">
        <f>L9+C107</f>
        <v>#DIV/0!</v>
      </c>
      <c r="D108" s="93" t="s">
        <v>107</v>
      </c>
      <c r="E108" s="94">
        <f>COUNTIF(E102:E107,"&gt;0")</f>
        <v>0</v>
      </c>
      <c r="F108" s="5"/>
      <c r="G108" s="5"/>
      <c r="H108" s="5"/>
    </row>
    <row r="109" spans="1:8" x14ac:dyDescent="0.2">
      <c r="A109" s="14">
        <v>25</v>
      </c>
      <c r="B109" s="79" t="s">
        <v>97</v>
      </c>
      <c r="C109" s="15"/>
      <c r="D109" s="3"/>
      <c r="E109" s="4"/>
      <c r="F109" s="4"/>
      <c r="G109" s="4"/>
      <c r="H109" s="4"/>
    </row>
    <row r="110" spans="1:8" x14ac:dyDescent="0.2">
      <c r="A110" s="14">
        <v>37.5</v>
      </c>
      <c r="B110" s="79" t="s">
        <v>98</v>
      </c>
      <c r="C110" s="15"/>
      <c r="D110" s="3"/>
      <c r="E110" s="4"/>
      <c r="F110" s="4"/>
      <c r="G110" s="4"/>
      <c r="H110" s="4"/>
    </row>
    <row r="111" spans="1:8" x14ac:dyDescent="0.2">
      <c r="A111" s="14">
        <v>50</v>
      </c>
      <c r="B111" s="79" t="s">
        <v>99</v>
      </c>
      <c r="C111" s="15"/>
      <c r="D111" s="3"/>
      <c r="E111" s="4"/>
      <c r="F111" s="4"/>
      <c r="G111" s="4"/>
      <c r="H111" s="4"/>
    </row>
    <row r="112" spans="1:8" ht="48" customHeight="1" thickBot="1" x14ac:dyDescent="0.25">
      <c r="A112" s="81" t="s">
        <v>57</v>
      </c>
      <c r="B112" s="42"/>
      <c r="C112" s="83">
        <f>F104</f>
        <v>0</v>
      </c>
      <c r="D112" s="3"/>
      <c r="E112" s="4"/>
      <c r="F112" s="4"/>
      <c r="G112" s="4"/>
      <c r="H112" s="4"/>
    </row>
    <row r="113" spans="1:8" ht="45" customHeight="1" x14ac:dyDescent="0.2">
      <c r="A113" s="82" t="s">
        <v>59</v>
      </c>
      <c r="B113" s="46"/>
      <c r="C113" s="83">
        <f>G104</f>
        <v>0</v>
      </c>
      <c r="D113" s="3"/>
      <c r="E113" s="4"/>
      <c r="F113" s="4"/>
      <c r="G113" s="4"/>
      <c r="H113" s="4"/>
    </row>
    <row r="114" spans="1:8" ht="30" customHeight="1" x14ac:dyDescent="0.2">
      <c r="A114" s="84" t="s">
        <v>58</v>
      </c>
      <c r="B114" s="42"/>
      <c r="C114" s="83">
        <f>H104</f>
        <v>0</v>
      </c>
      <c r="D114" s="3"/>
      <c r="E114" s="4"/>
      <c r="F114" s="4"/>
      <c r="G114" s="4"/>
      <c r="H114" s="4"/>
    </row>
    <row r="115" spans="1:8" ht="13.5" thickBot="1" x14ac:dyDescent="0.25">
      <c r="A115" s="47" t="s">
        <v>60</v>
      </c>
      <c r="B115" s="4"/>
      <c r="C115" s="49">
        <f>C112+C113+C114</f>
        <v>0</v>
      </c>
      <c r="D115" s="3"/>
      <c r="E115" s="4"/>
      <c r="F115" s="4"/>
      <c r="G115" s="4"/>
      <c r="H115" s="4"/>
    </row>
    <row r="116" spans="1:8" ht="13.5" thickBot="1" x14ac:dyDescent="0.25">
      <c r="A116" s="29" t="s">
        <v>16</v>
      </c>
      <c r="B116" s="30"/>
      <c r="C116" s="32"/>
      <c r="D116" s="3"/>
      <c r="E116" s="3"/>
      <c r="F116" s="3"/>
      <c r="G116" s="3"/>
      <c r="H116" s="3"/>
    </row>
    <row r="117" spans="1:8" ht="13.5" thickBot="1" x14ac:dyDescent="0.25">
      <c r="A117" s="13"/>
      <c r="B117" s="4"/>
      <c r="C117" s="15"/>
      <c r="D117" s="3"/>
      <c r="E117" s="3"/>
      <c r="F117" s="3"/>
      <c r="G117" s="3"/>
      <c r="H117" s="3"/>
    </row>
    <row r="118" spans="1:8" ht="13.5" thickBot="1" x14ac:dyDescent="0.25">
      <c r="A118" s="33" t="s">
        <v>17</v>
      </c>
      <c r="B118" s="30"/>
      <c r="C118" s="34" t="e">
        <f>C108+C115+C116</f>
        <v>#DIV/0!</v>
      </c>
      <c r="D118" s="39"/>
      <c r="E118" s="39"/>
      <c r="F118" s="39"/>
      <c r="G118" s="39"/>
      <c r="H118" s="39"/>
    </row>
    <row r="121" spans="1:8" x14ac:dyDescent="0.2">
      <c r="A121" s="52" t="s">
        <v>96</v>
      </c>
    </row>
    <row r="122" spans="1:8" x14ac:dyDescent="0.2">
      <c r="A122" s="25" t="s">
        <v>63</v>
      </c>
      <c r="B122" s="10"/>
      <c r="C122" s="25">
        <v>1</v>
      </c>
      <c r="D122" s="7">
        <f>(B122*C122)/100</f>
        <v>0</v>
      </c>
    </row>
    <row r="123" spans="1:8" x14ac:dyDescent="0.2">
      <c r="A123" s="25" t="s">
        <v>64</v>
      </c>
      <c r="B123" s="10"/>
      <c r="C123" s="25">
        <v>2</v>
      </c>
      <c r="D123" s="7">
        <f>(B123*C123)/100</f>
        <v>0</v>
      </c>
    </row>
    <row r="124" spans="1:8" x14ac:dyDescent="0.2">
      <c r="A124" s="25" t="s">
        <v>65</v>
      </c>
      <c r="B124" s="10"/>
      <c r="C124" s="25">
        <v>3</v>
      </c>
      <c r="D124" s="7">
        <f>(B124*C124)/100</f>
        <v>0</v>
      </c>
    </row>
  </sheetData>
  <sheetProtection password="CF7A" sheet="1" objects="1" scenarios="1" formatCells="0" formatColumns="0" formatRows="0" insertColumns="0" insertRows="0" insertHyperlinks="0" deleteColumns="0" deleteRows="0" selectLockedCells="1" sort="0" autoFilter="0" pivotTables="0"/>
  <mergeCells count="5">
    <mergeCell ref="A103:B103"/>
    <mergeCell ref="A104:B104"/>
    <mergeCell ref="A107:B107"/>
    <mergeCell ref="I1:O1"/>
    <mergeCell ref="A1:H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B7F4E1BC-ED0D-4346-AFFE-5C8FDC4E1F5A}">
            <xm:f>NOT(ISERROR(SEARCH('grille bu %'!$G$8,E3)))</xm:f>
            <xm:f>'grille bu %'!$G$8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4AA58BCB-B8D0-490D-8F0C-DEB0958D3D42}">
            <xm:f>NOT(ISERROR(SEARCH('grille bu %'!$G$7,E3)))</xm:f>
            <xm:f>'grille bu %'!$G$7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9" operator="containsText" id="{CE2D81BD-8D76-4C33-BDE3-D06FD6BD093B}">
            <xm:f>NOT(ISERROR(SEARCH('grille bu %'!$G$6,E3)))</xm:f>
            <xm:f>'grille bu %'!$G$6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D12CB47D-E55F-421C-B5E4-97D12428EE5B}">
            <xm:f>NOT(ISERROR(SEARCH('grille bu %'!$G$5,E3)))</xm:f>
            <xm:f>'grille bu %'!$G$5</xm:f>
            <x14:dxf>
              <fill>
                <patternFill>
                  <bgColor rgb="FF99FF66"/>
                </patternFill>
              </fill>
            </x14:dxf>
          </x14:cfRule>
          <x14:cfRule type="containsText" priority="12" operator="containsText" id="{3F4C6EC1-77EB-4FA9-B207-F1DC0ED938BA}">
            <xm:f>NOT(ISERROR(SEARCH('grille bu %'!$G$4,E3)))</xm:f>
            <xm:f>'grille bu %'!$G$4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3" operator="containsText" id="{84E53065-2060-483B-B76E-BDB18F117941}">
            <xm:f>NOT(ISERROR(SEARCH('grille bu %'!$G$3,E3)))</xm:f>
            <xm:f>'grille bu %'!$G$3</xm:f>
            <x14:dxf>
              <fill>
                <patternFill>
                  <bgColor theme="9" tint="0.39994506668294322"/>
                </patternFill>
              </fill>
            </x14:dxf>
          </x14:cfRule>
          <xm:sqref>E3:E101</xm:sqref>
        </x14:conditionalFormatting>
        <x14:conditionalFormatting xmlns:xm="http://schemas.microsoft.com/office/excel/2006/main">
          <x14:cfRule type="containsText" priority="10" operator="containsText" id="{6189ED3B-05C9-4C5D-A967-D06002156CAD}">
            <xm:f>NOT(ISERROR(SEARCH('grille bu %'!$G$6,I19)))</xm:f>
            <xm:f>'grille bu %'!$G$6</xm:f>
            <x14:dxf>
              <fill>
                <patternFill>
                  <bgColor theme="7" tint="0.59996337778862885"/>
                </patternFill>
              </fill>
            </x14:dxf>
          </x14:cfRule>
          <xm:sqref>I19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'grille bu %'!$G$2:$G$8</xm:f>
          </x14:formula1>
          <xm:sqref>E3:E101</xm:sqref>
        </x14:dataValidation>
        <x14:dataValidation type="list" allowBlank="1" showInputMessage="1" showErrorMessage="1" xr:uid="{00000000-0002-0000-0500-000001000000}">
          <x14:formula1>
            <xm:f>'grille bu %'!$E$2:$E$31</xm:f>
          </x14:formula1>
          <xm:sqref>A3:A101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N42"/>
  <sheetViews>
    <sheetView workbookViewId="0">
      <selection activeCell="G6" sqref="G6"/>
    </sheetView>
  </sheetViews>
  <sheetFormatPr baseColWidth="10" defaultRowHeight="12.75" x14ac:dyDescent="0.2"/>
  <cols>
    <col min="5" max="5" width="17.5703125" style="64" bestFit="1" customWidth="1"/>
    <col min="6" max="6" width="11.42578125" style="64"/>
    <col min="7" max="7" width="20.42578125" style="64" bestFit="1" customWidth="1"/>
    <col min="10" max="10" width="14.7109375" customWidth="1"/>
    <col min="13" max="13" width="52.7109375" bestFit="1" customWidth="1"/>
    <col min="14" max="14" width="13.42578125" customWidth="1"/>
  </cols>
  <sheetData>
    <row r="1" spans="1:14" ht="54.75" customHeight="1" x14ac:dyDescent="0.2">
      <c r="A1" s="60" t="s">
        <v>74</v>
      </c>
      <c r="B1" s="61" t="s">
        <v>9</v>
      </c>
      <c r="E1" s="63" t="s">
        <v>20</v>
      </c>
      <c r="G1" s="63" t="s">
        <v>48</v>
      </c>
      <c r="J1" s="60" t="s">
        <v>75</v>
      </c>
      <c r="K1" s="62" t="s">
        <v>62</v>
      </c>
      <c r="M1" s="2" t="s">
        <v>76</v>
      </c>
    </row>
    <row r="2" spans="1:14" x14ac:dyDescent="0.2">
      <c r="A2" s="56">
        <v>100</v>
      </c>
      <c r="B2" s="57">
        <v>1</v>
      </c>
      <c r="E2" s="65"/>
      <c r="G2" s="65"/>
      <c r="J2" s="56">
        <v>60</v>
      </c>
      <c r="K2" s="57">
        <v>50</v>
      </c>
      <c r="M2" s="2" t="s">
        <v>77</v>
      </c>
    </row>
    <row r="3" spans="1:14" x14ac:dyDescent="0.2">
      <c r="A3" s="56">
        <v>101</v>
      </c>
      <c r="B3" s="57">
        <v>1.05</v>
      </c>
      <c r="E3" s="66" t="s">
        <v>27</v>
      </c>
      <c r="G3" s="65" t="s">
        <v>49</v>
      </c>
      <c r="J3" s="56">
        <v>61</v>
      </c>
      <c r="K3" s="57">
        <v>50</v>
      </c>
      <c r="M3" s="2" t="s">
        <v>78</v>
      </c>
    </row>
    <row r="4" spans="1:14" x14ac:dyDescent="0.2">
      <c r="A4" s="56">
        <v>102</v>
      </c>
      <c r="B4" s="57">
        <v>1.1000000000000001</v>
      </c>
      <c r="E4" s="66" t="s">
        <v>24</v>
      </c>
      <c r="G4" s="65" t="s">
        <v>50</v>
      </c>
      <c r="J4" s="56">
        <v>62</v>
      </c>
      <c r="K4" s="57">
        <v>50</v>
      </c>
      <c r="M4" s="2" t="s">
        <v>79</v>
      </c>
    </row>
    <row r="5" spans="1:14" x14ac:dyDescent="0.2">
      <c r="A5" s="56">
        <v>103</v>
      </c>
      <c r="B5" s="57">
        <v>1.1200000000000001</v>
      </c>
      <c r="E5" s="66" t="s">
        <v>25</v>
      </c>
      <c r="G5" s="65" t="s">
        <v>51</v>
      </c>
      <c r="J5" s="56">
        <v>63</v>
      </c>
      <c r="K5" s="57">
        <v>50</v>
      </c>
      <c r="M5" s="2" t="s">
        <v>80</v>
      </c>
    </row>
    <row r="6" spans="1:14" x14ac:dyDescent="0.2">
      <c r="A6" s="56">
        <v>104</v>
      </c>
      <c r="B6" s="57">
        <v>1.1399999999999999</v>
      </c>
      <c r="E6" s="66" t="s">
        <v>37</v>
      </c>
      <c r="G6" s="65" t="s">
        <v>52</v>
      </c>
      <c r="J6" s="56">
        <v>64</v>
      </c>
      <c r="K6" s="57">
        <v>50</v>
      </c>
    </row>
    <row r="7" spans="1:14" x14ac:dyDescent="0.2">
      <c r="A7" s="56">
        <v>105</v>
      </c>
      <c r="B7" s="57">
        <v>1.1599999999999999</v>
      </c>
      <c r="E7" s="66" t="s">
        <v>36</v>
      </c>
      <c r="G7" s="65" t="s">
        <v>53</v>
      </c>
      <c r="J7" s="56">
        <v>65</v>
      </c>
      <c r="K7" s="57">
        <v>100</v>
      </c>
    </row>
    <row r="8" spans="1:14" ht="13.5" thickBot="1" x14ac:dyDescent="0.25">
      <c r="A8" s="56">
        <v>106</v>
      </c>
      <c r="B8" s="57">
        <v>1.18</v>
      </c>
      <c r="E8" s="66" t="s">
        <v>35</v>
      </c>
      <c r="G8" s="67" t="s">
        <v>54</v>
      </c>
      <c r="J8" s="56">
        <v>66</v>
      </c>
      <c r="K8" s="57">
        <v>100</v>
      </c>
    </row>
    <row r="9" spans="1:14" x14ac:dyDescent="0.2">
      <c r="A9" s="56">
        <v>107</v>
      </c>
      <c r="B9" s="57">
        <v>1.2</v>
      </c>
      <c r="E9" s="66" t="s">
        <v>34</v>
      </c>
      <c r="J9" s="56">
        <v>67</v>
      </c>
      <c r="K9" s="57">
        <v>100</v>
      </c>
      <c r="M9" s="69" t="s">
        <v>81</v>
      </c>
      <c r="N9" s="53"/>
    </row>
    <row r="10" spans="1:14" x14ac:dyDescent="0.2">
      <c r="A10" s="56">
        <v>108</v>
      </c>
      <c r="B10" s="57">
        <v>1.22</v>
      </c>
      <c r="E10" s="66" t="s">
        <v>31</v>
      </c>
      <c r="J10" s="56">
        <v>68</v>
      </c>
      <c r="K10" s="57">
        <v>100</v>
      </c>
      <c r="M10" s="54"/>
      <c r="N10" s="55"/>
    </row>
    <row r="11" spans="1:14" x14ac:dyDescent="0.2">
      <c r="A11" s="56">
        <v>109</v>
      </c>
      <c r="B11" s="57">
        <v>1.24</v>
      </c>
      <c r="E11" s="66" t="s">
        <v>33</v>
      </c>
      <c r="J11" s="56">
        <v>69</v>
      </c>
      <c r="K11" s="57">
        <v>100</v>
      </c>
      <c r="M11" s="50" t="s">
        <v>67</v>
      </c>
      <c r="N11" s="70"/>
    </row>
    <row r="12" spans="1:14" x14ac:dyDescent="0.2">
      <c r="A12" s="56">
        <v>110</v>
      </c>
      <c r="B12" s="57">
        <v>1.35</v>
      </c>
      <c r="E12" s="66" t="s">
        <v>38</v>
      </c>
      <c r="J12" s="56">
        <v>70</v>
      </c>
      <c r="K12" s="57">
        <v>150</v>
      </c>
      <c r="M12" s="26" t="s">
        <v>68</v>
      </c>
      <c r="N12" s="71"/>
    </row>
    <row r="13" spans="1:14" x14ac:dyDescent="0.2">
      <c r="A13" s="56">
        <v>111</v>
      </c>
      <c r="B13" s="57">
        <v>1.35</v>
      </c>
      <c r="E13" s="66" t="s">
        <v>40</v>
      </c>
      <c r="J13" s="56">
        <v>71</v>
      </c>
      <c r="K13" s="57">
        <v>150</v>
      </c>
      <c r="M13" s="26" t="s">
        <v>69</v>
      </c>
      <c r="N13" s="72"/>
    </row>
    <row r="14" spans="1:14" x14ac:dyDescent="0.2">
      <c r="A14" s="56">
        <v>112</v>
      </c>
      <c r="B14" s="57">
        <v>1.35</v>
      </c>
      <c r="E14" s="66" t="s">
        <v>21</v>
      </c>
      <c r="J14" s="56">
        <v>72</v>
      </c>
      <c r="K14" s="57">
        <v>100</v>
      </c>
      <c r="M14" s="26" t="s">
        <v>70</v>
      </c>
      <c r="N14" s="73"/>
    </row>
    <row r="15" spans="1:14" ht="13.5" thickBot="1" x14ac:dyDescent="0.25">
      <c r="A15" s="56">
        <v>113</v>
      </c>
      <c r="B15" s="57">
        <v>1.35</v>
      </c>
      <c r="E15" s="66" t="s">
        <v>22</v>
      </c>
      <c r="J15" s="56">
        <v>73</v>
      </c>
      <c r="K15" s="57">
        <v>100</v>
      </c>
      <c r="M15" s="27" t="s">
        <v>71</v>
      </c>
      <c r="N15" s="74"/>
    </row>
    <row r="16" spans="1:14" x14ac:dyDescent="0.2">
      <c r="A16" s="56">
        <v>114</v>
      </c>
      <c r="B16" s="57">
        <v>1.35</v>
      </c>
      <c r="E16" s="66" t="s">
        <v>29</v>
      </c>
      <c r="J16" s="56">
        <v>74</v>
      </c>
      <c r="K16" s="57">
        <v>100</v>
      </c>
    </row>
    <row r="17" spans="1:11" x14ac:dyDescent="0.2">
      <c r="A17" s="56">
        <v>115</v>
      </c>
      <c r="B17" s="57">
        <v>1.45</v>
      </c>
      <c r="E17" s="66" t="s">
        <v>43</v>
      </c>
      <c r="J17" s="56">
        <v>75</v>
      </c>
      <c r="K17" s="57">
        <v>200</v>
      </c>
    </row>
    <row r="18" spans="1:11" x14ac:dyDescent="0.2">
      <c r="A18" s="56">
        <v>116</v>
      </c>
      <c r="B18" s="57">
        <v>1.47</v>
      </c>
      <c r="E18" s="66" t="s">
        <v>0</v>
      </c>
      <c r="J18" s="56">
        <v>76</v>
      </c>
      <c r="K18" s="57">
        <v>200</v>
      </c>
    </row>
    <row r="19" spans="1:11" x14ac:dyDescent="0.2">
      <c r="A19" s="56">
        <v>117</v>
      </c>
      <c r="B19" s="57">
        <v>1.49</v>
      </c>
      <c r="E19" s="66" t="s">
        <v>30</v>
      </c>
      <c r="J19" s="56">
        <v>77</v>
      </c>
      <c r="K19" s="57">
        <v>200</v>
      </c>
    </row>
    <row r="20" spans="1:11" x14ac:dyDescent="0.2">
      <c r="A20" s="56">
        <v>118</v>
      </c>
      <c r="B20" s="57">
        <v>1.51</v>
      </c>
      <c r="E20" s="66" t="s">
        <v>2</v>
      </c>
      <c r="J20" s="56">
        <v>78</v>
      </c>
      <c r="K20" s="57">
        <v>200</v>
      </c>
    </row>
    <row r="21" spans="1:11" x14ac:dyDescent="0.2">
      <c r="A21" s="56">
        <v>119</v>
      </c>
      <c r="B21" s="57">
        <v>1.53</v>
      </c>
      <c r="E21" s="66" t="s">
        <v>39</v>
      </c>
      <c r="J21" s="56">
        <v>79</v>
      </c>
      <c r="K21" s="57">
        <v>200</v>
      </c>
    </row>
    <row r="22" spans="1:11" x14ac:dyDescent="0.2">
      <c r="A22" s="56">
        <v>120</v>
      </c>
      <c r="B22" s="57">
        <v>1.55</v>
      </c>
      <c r="E22" s="66" t="s">
        <v>46</v>
      </c>
      <c r="J22" s="56">
        <v>80</v>
      </c>
      <c r="K22" s="57">
        <v>200</v>
      </c>
    </row>
    <row r="23" spans="1:11" x14ac:dyDescent="0.2">
      <c r="A23" s="56">
        <v>121</v>
      </c>
      <c r="B23" s="57">
        <v>1.57</v>
      </c>
      <c r="E23" s="66" t="s">
        <v>1</v>
      </c>
      <c r="J23" s="56">
        <v>81</v>
      </c>
      <c r="K23" s="57">
        <v>200</v>
      </c>
    </row>
    <row r="24" spans="1:11" x14ac:dyDescent="0.2">
      <c r="A24" s="56">
        <v>122</v>
      </c>
      <c r="B24" s="57">
        <v>1.59</v>
      </c>
      <c r="E24" s="66" t="s">
        <v>23</v>
      </c>
      <c r="J24" s="56">
        <v>82</v>
      </c>
      <c r="K24" s="57">
        <v>200</v>
      </c>
    </row>
    <row r="25" spans="1:11" x14ac:dyDescent="0.2">
      <c r="A25" s="56">
        <v>123</v>
      </c>
      <c r="B25" s="57">
        <v>1.61</v>
      </c>
      <c r="E25" s="66" t="s">
        <v>28</v>
      </c>
      <c r="J25" s="56">
        <v>83</v>
      </c>
      <c r="K25" s="57">
        <v>200</v>
      </c>
    </row>
    <row r="26" spans="1:11" x14ac:dyDescent="0.2">
      <c r="A26" s="56">
        <v>124</v>
      </c>
      <c r="B26" s="57">
        <v>1.63</v>
      </c>
      <c r="E26" s="66" t="s">
        <v>42</v>
      </c>
      <c r="J26" s="56">
        <v>84</v>
      </c>
      <c r="K26" s="57">
        <v>200</v>
      </c>
    </row>
    <row r="27" spans="1:11" x14ac:dyDescent="0.2">
      <c r="A27" s="56">
        <v>125</v>
      </c>
      <c r="B27" s="57">
        <v>1.65</v>
      </c>
      <c r="E27" s="66" t="s">
        <v>32</v>
      </c>
      <c r="J27" s="56">
        <v>85</v>
      </c>
      <c r="K27" s="57">
        <v>200</v>
      </c>
    </row>
    <row r="28" spans="1:11" x14ac:dyDescent="0.2">
      <c r="A28" s="56">
        <v>126</v>
      </c>
      <c r="B28" s="57">
        <v>1.7</v>
      </c>
      <c r="E28" s="66" t="s">
        <v>41</v>
      </c>
      <c r="J28" s="56">
        <v>86</v>
      </c>
      <c r="K28" s="57">
        <v>200</v>
      </c>
    </row>
    <row r="29" spans="1:11" x14ac:dyDescent="0.2">
      <c r="A29" s="56">
        <v>127</v>
      </c>
      <c r="B29" s="57">
        <v>1.75</v>
      </c>
      <c r="E29" s="66" t="s">
        <v>66</v>
      </c>
      <c r="J29" s="56">
        <v>87</v>
      </c>
      <c r="K29" s="57">
        <v>200</v>
      </c>
    </row>
    <row r="30" spans="1:11" x14ac:dyDescent="0.2">
      <c r="A30" s="56">
        <v>128</v>
      </c>
      <c r="B30" s="57">
        <v>1.8</v>
      </c>
      <c r="E30" s="66" t="s">
        <v>44</v>
      </c>
      <c r="J30" s="56">
        <v>88</v>
      </c>
      <c r="K30" s="57">
        <v>200</v>
      </c>
    </row>
    <row r="31" spans="1:11" x14ac:dyDescent="0.2">
      <c r="A31" s="56">
        <v>129</v>
      </c>
      <c r="B31" s="57">
        <v>1.85</v>
      </c>
      <c r="E31" s="66" t="s">
        <v>26</v>
      </c>
      <c r="J31" s="56">
        <v>89</v>
      </c>
      <c r="K31" s="57">
        <v>200</v>
      </c>
    </row>
    <row r="32" spans="1:11" ht="13.5" thickBot="1" x14ac:dyDescent="0.25">
      <c r="A32" s="56">
        <v>130</v>
      </c>
      <c r="B32" s="57">
        <v>2.1</v>
      </c>
      <c r="E32" s="68"/>
      <c r="J32" s="56">
        <v>90</v>
      </c>
      <c r="K32" s="57">
        <v>200</v>
      </c>
    </row>
    <row r="33" spans="1:11" x14ac:dyDescent="0.2">
      <c r="A33" s="56">
        <v>131</v>
      </c>
      <c r="B33" s="57">
        <v>2.1</v>
      </c>
      <c r="J33" s="56">
        <v>91</v>
      </c>
      <c r="K33" s="57">
        <v>200</v>
      </c>
    </row>
    <row r="34" spans="1:11" x14ac:dyDescent="0.2">
      <c r="A34" s="56">
        <v>132</v>
      </c>
      <c r="B34" s="57">
        <v>2.1</v>
      </c>
      <c r="J34" s="56">
        <v>92</v>
      </c>
      <c r="K34" s="57">
        <v>200</v>
      </c>
    </row>
    <row r="35" spans="1:11" x14ac:dyDescent="0.2">
      <c r="A35" s="56">
        <v>133</v>
      </c>
      <c r="B35" s="57">
        <v>2.1</v>
      </c>
      <c r="J35" s="56">
        <v>93</v>
      </c>
      <c r="K35" s="57">
        <v>200</v>
      </c>
    </row>
    <row r="36" spans="1:11" x14ac:dyDescent="0.2">
      <c r="A36" s="56">
        <v>134</v>
      </c>
      <c r="B36" s="57">
        <v>2.1</v>
      </c>
      <c r="J36" s="56">
        <v>94</v>
      </c>
      <c r="K36" s="57">
        <v>200</v>
      </c>
    </row>
    <row r="37" spans="1:11" x14ac:dyDescent="0.2">
      <c r="A37" s="56">
        <v>135</v>
      </c>
      <c r="B37" s="57">
        <v>2.1</v>
      </c>
      <c r="J37" s="56">
        <v>95</v>
      </c>
      <c r="K37" s="57">
        <v>200</v>
      </c>
    </row>
    <row r="38" spans="1:11" x14ac:dyDescent="0.2">
      <c r="A38" s="56">
        <v>136</v>
      </c>
      <c r="B38" s="57">
        <v>2.1</v>
      </c>
      <c r="J38" s="56">
        <v>96</v>
      </c>
      <c r="K38" s="57">
        <v>200</v>
      </c>
    </row>
    <row r="39" spans="1:11" x14ac:dyDescent="0.2">
      <c r="A39" s="56">
        <v>137</v>
      </c>
      <c r="B39" s="57">
        <v>2.1</v>
      </c>
      <c r="J39" s="56">
        <v>97</v>
      </c>
      <c r="K39" s="57">
        <v>200</v>
      </c>
    </row>
    <row r="40" spans="1:11" x14ac:dyDescent="0.2">
      <c r="A40" s="56">
        <v>138</v>
      </c>
      <c r="B40" s="57">
        <v>2.1</v>
      </c>
      <c r="J40" s="56">
        <v>98</v>
      </c>
      <c r="K40" s="57">
        <v>200</v>
      </c>
    </row>
    <row r="41" spans="1:11" x14ac:dyDescent="0.2">
      <c r="A41" s="56">
        <v>139</v>
      </c>
      <c r="B41" s="57">
        <v>2.1</v>
      </c>
      <c r="J41" s="56">
        <v>99</v>
      </c>
      <c r="K41" s="57">
        <v>200</v>
      </c>
    </row>
    <row r="42" spans="1:11" ht="13.5" thickBot="1" x14ac:dyDescent="0.25">
      <c r="A42" s="58">
        <v>140</v>
      </c>
      <c r="B42" s="59">
        <v>2.1</v>
      </c>
      <c r="J42" s="58">
        <v>100</v>
      </c>
      <c r="K42" s="59">
        <v>200</v>
      </c>
    </row>
  </sheetData>
  <sheetProtection algorithmName="SHA-512" hashValue="u/K7QFxKNQttz2uVi710KAX2i0Q8oypVX2cCwf0/SwParjOeWmCAcV0+OacAPVL6CZ69A68crGzqOx9ehZsYng==" saltValue="WNDOZNjk/CGjmKh5R5T3R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produits</vt:lpstr>
      <vt:lpstr>notice d'utilisation</vt:lpstr>
      <vt:lpstr>T1</vt:lpstr>
      <vt:lpstr>T2</vt:lpstr>
      <vt:lpstr>T3</vt:lpstr>
      <vt:lpstr>T4</vt:lpstr>
      <vt:lpstr>grille bu 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UTILISATEUR</cp:lastModifiedBy>
  <dcterms:created xsi:type="dcterms:W3CDTF">1996-10-21T11:03:58Z</dcterms:created>
  <dcterms:modified xsi:type="dcterms:W3CDTF">2019-06-14T12:43:32Z</dcterms:modified>
</cp:coreProperties>
</file>